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1890" yWindow="1170" windowWidth="22110" windowHeight="11730" activeTab="0"/>
  </bookViews>
  <sheets>
    <sheet name="Лист1" sheetId="1" r:id="rId1"/>
    <sheet name="Лист2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<sst xmlns="http://schemas.openxmlformats.org/spreadsheetml/2006/main" count="646" uniqueCount="329">
  <si>
    <t>Приложение 1</t>
  </si>
  <si>
    <t>к Методическим указаниям</t>
  </si>
  <si>
    <t>(приказ ФАС России от 10.09.2020 №828/20)</t>
  </si>
  <si>
    <t xml:space="preserve"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не включаемых в состав платы за технологическое присоединение
</t>
  </si>
  <si>
    <t>без НДС</t>
  </si>
  <si>
    <t xml:space="preserve">№ п/п    </t>
  </si>
  <si>
    <t xml:space="preserve">Показатели </t>
  </si>
  <si>
    <t>территории городских населенных пунктов</t>
  </si>
  <si>
    <t>территории, не относящиеся к городским населенным пунктам</t>
  </si>
  <si>
    <t>Итого расходов на строительство объекта (тыс. руб.)</t>
  </si>
  <si>
    <t xml:space="preserve">ставка платы (руб./кВт, руб./км,
руб./шт., рублей за точку учета)
</t>
  </si>
  <si>
    <t>мощность, длина линий, количество (кВт, км, шт., точек учета)</t>
  </si>
  <si>
    <t>расходы на строитель-ство объекта, на обеспечение средства-ми коммер-ческого учета электрической энергии (тыс. руб.)</t>
  </si>
  <si>
    <r>
      <t>ставка платы (руб./кВт, руб./км,
руб./шт., рублей за точку учета)</t>
    </r>
    <r>
      <rPr>
        <i/>
        <sz val="10"/>
        <color indexed="10"/>
        <rFont val="Calibri"/>
        <family val="2"/>
      </rPr>
      <t xml:space="preserve">
</t>
    </r>
  </si>
  <si>
    <t>расходы на строительство объекта, на обеспечение средствами коммерческого учета электрической энергии (тыс. руб.)</t>
  </si>
  <si>
    <t>расходы на строи-тельство объекта, на обеспече-ние средства-ми коммер-ческого учета электрической энергии (тыс. руб.)</t>
  </si>
  <si>
    <r>
      <t xml:space="preserve">стандарт, тариф, ставка (руб./кВт, руб./км,
руб./шт., рублей за точку учета) </t>
    </r>
    <r>
      <rPr>
        <i/>
        <sz val="10"/>
        <color indexed="10"/>
        <rFont val="Calibri"/>
        <family val="2"/>
      </rPr>
      <t>/утв. ставки 2021 года с учетом индексации на ИПЦ/ИЦП/</t>
    </r>
    <r>
      <rPr>
        <sz val="10"/>
        <color indexed="8"/>
        <rFont val="Calibri"/>
        <family val="2"/>
      </rPr>
      <t xml:space="preserve">
</t>
    </r>
  </si>
  <si>
    <r>
      <t xml:space="preserve">стандарт, тариф, ставка (руб./кВт, руб./км,
руб./шт., рублей за точку учета)
</t>
    </r>
    <r>
      <rPr>
        <sz val="10"/>
        <color indexed="10"/>
        <rFont val="Calibri"/>
        <family val="2"/>
      </rPr>
      <t>/утв. ставки 2021 года с учетом индексации на ИПЦ/ИЦП/</t>
    </r>
    <r>
      <rPr>
        <sz val="10"/>
        <color indexed="8"/>
        <rFont val="Calibri"/>
        <family val="2"/>
      </rPr>
      <t xml:space="preserve">
</t>
    </r>
  </si>
  <si>
    <t>1.</t>
  </si>
  <si>
    <t>Расходы на выполнение организационно-технических мероприятий, связанные с осуществлением технологического присоединения [пункт 1.1 + пункт 1.2]:</t>
  </si>
  <si>
    <t>1.1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</si>
  <si>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</si>
  <si>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1.2</t>
  </si>
  <si>
    <t xml:space="preserve">проверка сетевой организацией выполнения Заявителем ТУ, на уровне напряжения i и (или) диапазоне мощности j </t>
  </si>
  <si>
    <t>2.</t>
  </si>
  <si>
    <t>Расходы по мероприятиям "последней мили" и расходы на обеспечение средствами коммерческого учета электрической энергии, связанные с осуществлением технологического присоединения
[п.3. + п.4. + п.5. + п.6. + п.7. + п.8.]:</t>
  </si>
  <si>
    <t>х</t>
  </si>
  <si>
    <t>3.</t>
  </si>
  <si>
    <t>Строительство воздушных линий</t>
  </si>
  <si>
    <t>3.3</t>
  </si>
  <si>
    <t>Материал опоры (железобетонные)</t>
  </si>
  <si>
    <t>3.3.1</t>
  </si>
  <si>
    <t>Тип провода (изолированный провод)</t>
  </si>
  <si>
    <t>3.3.1.4</t>
  </si>
  <si>
    <t>Материал провода (алюминиевый)</t>
  </si>
  <si>
    <t>3.3.1.4.1</t>
  </si>
  <si>
    <t>Cечение провода (диапазон до 50 квадратных мм включительно)</t>
  </si>
  <si>
    <t>3.3.1.4.1.1</t>
  </si>
  <si>
    <t>Количество цепей (одноцепная)</t>
  </si>
  <si>
    <t>0,4 кВ</t>
  </si>
  <si>
    <t>1-20 кВ</t>
  </si>
  <si>
    <t>3.3.1.4.2</t>
  </si>
  <si>
    <t>Cечение провода (диапазон от 50 до 100 квадратных мм включительно)</t>
  </si>
  <si>
    <t>3.3.1.4.2.1</t>
  </si>
  <si>
    <t>3.3.1.4.2.2</t>
  </si>
  <si>
    <t>Количество цепей (двухцепная)</t>
  </si>
  <si>
    <t>3.3.2</t>
  </si>
  <si>
    <t>Тип провода (неизолированный провод)</t>
  </si>
  <si>
    <t>3.3.2.3</t>
  </si>
  <si>
    <t>Материал провода (сталеалюминиевый)</t>
  </si>
  <si>
    <t>3.3.2.3.1</t>
  </si>
  <si>
    <t>3.3.2.3.1.1</t>
  </si>
  <si>
    <t>3.3.2.3.2</t>
  </si>
  <si>
    <t>3.3.2.3.2.1</t>
  </si>
  <si>
    <t>4.</t>
  </si>
  <si>
    <t>Строительство кабельных линий</t>
  </si>
  <si>
    <t>4.1</t>
  </si>
  <si>
    <t>Способ прокладки кабельных линий (в траншеях)</t>
  </si>
  <si>
    <t>4.1.1</t>
  </si>
  <si>
    <t>Одножильные</t>
  </si>
  <si>
    <t>4.1.1.1</t>
  </si>
  <si>
    <t>Кабели с резиновой и пластмассовой изоляцией</t>
  </si>
  <si>
    <t>4.1.1.1.1</t>
  </si>
  <si>
    <t>Cечение провода  (диапазон до 50 квадратных мм включительно)</t>
  </si>
  <si>
    <t>4.1.1.1.1..1</t>
  </si>
  <si>
    <t>Количество кабелей в траншее, канале, туннеле или коллекторе, на галерее или эстакаде, труб в скважине (1)</t>
  </si>
  <si>
    <t>4.1.2</t>
  </si>
  <si>
    <t>Многожильные</t>
  </si>
  <si>
    <t>4.1.2.1</t>
  </si>
  <si>
    <t>4.1.2.1.1</t>
  </si>
  <si>
    <t>4.1.2.1.1.3.</t>
  </si>
  <si>
    <t>Количество кабелей в траншее, канале, туннеле или коллекторе, на галерее или эстакаде, труб в скважине (3)</t>
  </si>
  <si>
    <t>1-10 кВ</t>
  </si>
  <si>
    <t>4.1.2.1.2</t>
  </si>
  <si>
    <t>Cечение провода  (диапазон от 50 до 100 квадратных мм включительно)</t>
  </si>
  <si>
    <t>4.1.2.1.2.3</t>
  </si>
  <si>
    <t>4.1.2.1.3</t>
  </si>
  <si>
    <t>Cечение провода  (диапазон от 100 до 200 квадратных мм включительно)</t>
  </si>
  <si>
    <t>4.1.2.2</t>
  </si>
  <si>
    <t>Кабели с бумажной изоляцией</t>
  </si>
  <si>
    <t>6-10 кВ</t>
  </si>
  <si>
    <t>4.6</t>
  </si>
  <si>
    <t>Способ прокладки кабельных линий (ГНБ)</t>
  </si>
  <si>
    <t>4.6.1</t>
  </si>
  <si>
    <t>4.6.1.1</t>
  </si>
  <si>
    <t>4.6.1.1.2</t>
  </si>
  <si>
    <t>4.6.2</t>
  </si>
  <si>
    <t>4.6.2.1</t>
  </si>
  <si>
    <t>4.6.2.1.1</t>
  </si>
  <si>
    <t>4.6.2.1.2</t>
  </si>
  <si>
    <t>4.6.2.1.3</t>
  </si>
  <si>
    <t>5.</t>
  </si>
  <si>
    <t>Строительство пунктов секционирования</t>
  </si>
  <si>
    <t>5.1.1.</t>
  </si>
  <si>
    <t>Реклоузер (автоматический пункт секционирования сети) номинальным током до 100 А включительно</t>
  </si>
  <si>
    <t>6.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</si>
  <si>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</si>
  <si>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6.1</t>
  </si>
  <si>
    <t>Трансформаторные подстанции (ТП) 6/0,4 кВ</t>
  </si>
  <si>
    <t>6.1.1</t>
  </si>
  <si>
    <t>Однотрансформаторные</t>
  </si>
  <si>
    <t>6.1.1.2</t>
  </si>
  <si>
    <t>Трансформаторная мощность от 25 до 100 кВА включительно</t>
  </si>
  <si>
    <t>6.1.1.2.1</t>
  </si>
  <si>
    <t>Столбового/мачтового типа</t>
  </si>
  <si>
    <t>6.1.1.3</t>
  </si>
  <si>
    <t>Трансформаторная мощность от 100 до 250 кВА включительно</t>
  </si>
  <si>
    <t>6.1.1.4</t>
  </si>
  <si>
    <t>Трансформаторная мощность от 250 до 400 кВА включительно</t>
  </si>
  <si>
    <t>6.1.1.4.2</t>
  </si>
  <si>
    <t>Шкафного или киоскового типа</t>
  </si>
  <si>
    <t>6.1.1.5</t>
  </si>
  <si>
    <t>Трансформаторная мощность от 400 до 1000 кВА включительно</t>
  </si>
  <si>
    <t>6.2</t>
  </si>
  <si>
    <t>Трансформаторные подстанции (ТП) 10/0,4 кВ</t>
  </si>
  <si>
    <t>6.2.1</t>
  </si>
  <si>
    <t>6.2.1.1</t>
  </si>
  <si>
    <t>Трансформаторная мощность до 25 кВА включительно</t>
  </si>
  <si>
    <t>6.2.1.1.2</t>
  </si>
  <si>
    <t>6.2.1.2</t>
  </si>
  <si>
    <t>6.2.1.2.1</t>
  </si>
  <si>
    <t>6.2.1.2.2</t>
  </si>
  <si>
    <t>6.2.1.3</t>
  </si>
  <si>
    <t>6.2.1.3.1</t>
  </si>
  <si>
    <t>6.2.1.3.2</t>
  </si>
  <si>
    <t>6.2.1.4</t>
  </si>
  <si>
    <t>6.2.1.4.1</t>
  </si>
  <si>
    <t>6.2.1.4.2</t>
  </si>
  <si>
    <t>6.2.1.5</t>
  </si>
  <si>
    <t>6.2.1.5.1</t>
  </si>
  <si>
    <t>7.</t>
  </si>
  <si>
    <t>Строительство распределительных трансформаторных подстанций (РТП) с уровнем напряжения до 35 кВ</t>
  </si>
  <si>
    <t>8.</t>
  </si>
  <si>
    <t>Строительство центров питания, подстанций уровнем напряжения 35 кВ и выше (ПС)</t>
  </si>
  <si>
    <t>8(1).</t>
  </si>
  <si>
    <t>Обеспечение средствами коммерческого учета электрической энергии (мощности)</t>
  </si>
  <si>
    <t>8.1.1</t>
  </si>
  <si>
    <t>Однофазные прямого включения</t>
  </si>
  <si>
    <t>0,4 кВ без ТТ</t>
  </si>
  <si>
    <t>8.2.1</t>
  </si>
  <si>
    <t>Трехфазные прямого включения</t>
  </si>
  <si>
    <t>8.2.2</t>
  </si>
  <si>
    <t>Трехфазные полукосвенного включения</t>
  </si>
  <si>
    <t>0,4 кВ с ТТ</t>
  </si>
  <si>
    <t>8.2.3</t>
  </si>
  <si>
    <t>Трехфазные косвенного включения</t>
  </si>
  <si>
    <t>9.</t>
  </si>
  <si>
    <t>Суммарный размер платы за технологическое присоединение [пункт 9.1 * пункт 9.2 / 1000]:</t>
  </si>
  <si>
    <t>9.1.</t>
  </si>
  <si>
    <t>Размер платы за технологическое присоединение (руб. без НДС)</t>
  </si>
  <si>
    <t>9.2.</t>
  </si>
  <si>
    <t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земельных участков, расположенных на территории садоводческих или огороднических некоммерческих товариществ), указанных в п. 9 Методических указаний по определению размера платы за технологическое присоединение к электрическим сетям, утвержденных приказом ФАС России от 29.08.2017 N 1135/17 (зарегистрировано Минюстом России 19.10.2017, регистрационный N 48609), с изменениями, внесенными приказами ФАС России от 1 апреля 2020 года N 348/20 (зарегистрирован Минюстом России 17 июня 2020 года, регистрационный N 58683) и от 22 июня 2020 года N 560/20 (зарегистрирован Минюстом России 24 июля 2020 года, регистрационный N 59062) (шт.)</t>
  </si>
  <si>
    <t>10.</t>
  </si>
  <si>
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 [пункт 1 + пункт 2 - пункт 9]</t>
  </si>
  <si>
    <t xml:space="preserve">Расчет размера расходов, связанных с осуществлением технологического присоединения к электрическим сетям энергопринимающих устройств максимальной мощностью до 150 кВт включительно, 
не включаемых в состав платы за технологическое присоединение
</t>
  </si>
  <si>
    <t>стандарт. тариф. ставка (руб./кВт, руб./км, руб./шт)</t>
  </si>
  <si>
    <t>мощность, длина линий, количество (кВт, км, шт.)</t>
  </si>
  <si>
    <t>расходы на строительство объекта (тыс. руб.)</t>
  </si>
  <si>
    <r>
      <t xml:space="preserve">стандарт, тариф, ставка (руб./кВт, руб./км,
руб./шт., рублей за точку учета) </t>
    </r>
    <r>
      <rPr>
        <b/>
        <i/>
        <sz val="10"/>
        <color indexed="10"/>
        <rFont val="Calibri"/>
        <family val="2"/>
      </rPr>
      <t>/утв. ставки 2021 года с учетом индексации на ИПЦ/ИЦП/</t>
    </r>
    <r>
      <rPr>
        <b/>
        <sz val="10"/>
        <color indexed="8"/>
        <rFont val="Calibri"/>
        <family val="2"/>
      </rPr>
      <t xml:space="preserve">
</t>
    </r>
  </si>
  <si>
    <t>Расходы по мероприятиям "последней мили", связанные с осуществлением технологического присоединения к электрическим сетям [пункт 2 + пункт 3 + пункт 4 + пункт 5 + пункт 6 + пункт 7]:</t>
  </si>
  <si>
    <t>2.3.</t>
  </si>
  <si>
    <t>2.3.1.</t>
  </si>
  <si>
    <t>2.3.1.4.</t>
  </si>
  <si>
    <t>2.3.1.4.1.</t>
  </si>
  <si>
    <t>2.3.1.4.1.1</t>
  </si>
  <si>
    <t>2.3.1.4.2.</t>
  </si>
  <si>
    <t>2.3.1.4.2.1</t>
  </si>
  <si>
    <t>2.3.1.4.2.2</t>
  </si>
  <si>
    <t>2.3.2.</t>
  </si>
  <si>
    <t>2.3.2.3.</t>
  </si>
  <si>
    <t>2.3.2.3.1</t>
  </si>
  <si>
    <t>2.3.2.3.1.1</t>
  </si>
  <si>
    <t>2.3.2.3.2.</t>
  </si>
  <si>
    <t>2.3.2.3.2.1</t>
  </si>
  <si>
    <t>3.1.</t>
  </si>
  <si>
    <t>3.1.1</t>
  </si>
  <si>
    <t>3.1.1.1</t>
  </si>
  <si>
    <t>3.1.1.1.2</t>
  </si>
  <si>
    <t>3.1.1.1.2.1</t>
  </si>
  <si>
    <t>3.1.1.1.3</t>
  </si>
  <si>
    <t>3.1.1.1.3.1</t>
  </si>
  <si>
    <t>3.1.1.1.5</t>
  </si>
  <si>
    <t>Cечение провода  (диапазон от 250 до 300 квадратных мм включительно)</t>
  </si>
  <si>
    <t>3.1.1.1.5.1</t>
  </si>
  <si>
    <t>3.1.2.</t>
  </si>
  <si>
    <t>3.1.2.1.</t>
  </si>
  <si>
    <t>3.1.2.1.1.</t>
  </si>
  <si>
    <t>3.1.2.1.1.3</t>
  </si>
  <si>
    <t>3.1.2.1.2.</t>
  </si>
  <si>
    <t>3.1.2.1.2.3</t>
  </si>
  <si>
    <t>3.1.2.1.2.2</t>
  </si>
  <si>
    <t>Количество кабелей в траншее, канале, туннеле или коллекторе, на галерее или эстакаде, труб в скважине (2)</t>
  </si>
  <si>
    <t>3.1.2.1.3</t>
  </si>
  <si>
    <t>3.1.2.1.3.2</t>
  </si>
  <si>
    <t>3.1.2.1.5</t>
  </si>
  <si>
    <t>3.1.2.1.5.1</t>
  </si>
  <si>
    <t>3.1.2.1.5.2</t>
  </si>
  <si>
    <t>3.1.2.2</t>
  </si>
  <si>
    <t>3.1.2.2.1</t>
  </si>
  <si>
    <t>3.1.2.2.3</t>
  </si>
  <si>
    <t>3.1.2.2.3.1</t>
  </si>
  <si>
    <t>3.1.2.2.3.2</t>
  </si>
  <si>
    <t>3.1.2.2.3.3</t>
  </si>
  <si>
    <t>3.6.</t>
  </si>
  <si>
    <t>3.6.1.</t>
  </si>
  <si>
    <t>3.6.1.1.</t>
  </si>
  <si>
    <t>3.6.1.1.2.</t>
  </si>
  <si>
    <t>3.6.1.1.2.1</t>
  </si>
  <si>
    <t>3.6.1.1.4</t>
  </si>
  <si>
    <t>3.6.1.1.4.1</t>
  </si>
  <si>
    <t>3.6.2</t>
  </si>
  <si>
    <t>3.6.2.1</t>
  </si>
  <si>
    <t>3.6.2.1.2</t>
  </si>
  <si>
    <t>3.6.2.1.2.2</t>
  </si>
  <si>
    <t>3.6.2.1.3</t>
  </si>
  <si>
    <t>3.6.2.1.3.1</t>
  </si>
  <si>
    <t>3.6.2.1.3.2</t>
  </si>
  <si>
    <t>3.6.2.1.4</t>
  </si>
  <si>
    <t>Cечение провода  (диапазон от 200 до 250 квадратных мм включительно)</t>
  </si>
  <si>
    <t>3.6.2.1.4.1</t>
  </si>
  <si>
    <t>3.6.2.1.4.2</t>
  </si>
  <si>
    <t>3.6.2.2</t>
  </si>
  <si>
    <t>3.6.2.2.3.1</t>
  </si>
  <si>
    <t>3.6.2.2.3.2</t>
  </si>
  <si>
    <t>4.1.1.</t>
  </si>
  <si>
    <t>5.1.</t>
  </si>
  <si>
    <t>5.1.1.1.</t>
  </si>
  <si>
    <t>5.1.1.2.</t>
  </si>
  <si>
    <t>5.1.1.2.1</t>
  </si>
  <si>
    <t>5.1.1.3.</t>
  </si>
  <si>
    <t>5.1.1.3.2</t>
  </si>
  <si>
    <t>5.1.2.</t>
  </si>
  <si>
    <t>Двухтрансформаторные</t>
  </si>
  <si>
    <t>5.1.2.1.</t>
  </si>
  <si>
    <t>5.1.2.4.3</t>
  </si>
  <si>
    <t>Блочного типа</t>
  </si>
  <si>
    <t>5.1.2.2.</t>
  </si>
  <si>
    <t>Трансформаторная мощность от 420 до 900 кВА включительно</t>
  </si>
  <si>
    <t>5.1.2.5.3</t>
  </si>
  <si>
    <t>5.2.</t>
  </si>
  <si>
    <t>5.2.1.</t>
  </si>
  <si>
    <t>5.2.1.1.</t>
  </si>
  <si>
    <t>5.2.1.1.1</t>
  </si>
  <si>
    <t>5.2.1.2.</t>
  </si>
  <si>
    <t>5.2.1.2.1</t>
  </si>
  <si>
    <t>5.2.1.2.2</t>
  </si>
  <si>
    <t>5.2.1.3.</t>
  </si>
  <si>
    <t>5.2.1.3.1</t>
  </si>
  <si>
    <t>5.2.1.3.2</t>
  </si>
  <si>
    <t>5.2.1.4</t>
  </si>
  <si>
    <t>5.2.1.4.2</t>
  </si>
  <si>
    <t>Суммарный размер платы за технологическое присоединение в части "последней мили" [пункт 9 + пункт 10 +пункт 11 + пункт 12 + пункт 13 + пункт 14]:</t>
  </si>
  <si>
    <t>9.3.</t>
  </si>
  <si>
    <t>9.3.1.</t>
  </si>
  <si>
    <t>9.3.1.4.</t>
  </si>
  <si>
    <t>9.3.1.4.1.</t>
  </si>
  <si>
    <t>9.3.1.4.2.</t>
  </si>
  <si>
    <t>10.1.</t>
  </si>
  <si>
    <t>10.1.2.</t>
  </si>
  <si>
    <t>10.1.2.1.</t>
  </si>
  <si>
    <t>10.1.2.1.1.</t>
  </si>
  <si>
    <t>11.</t>
  </si>
  <si>
    <t>12.</t>
  </si>
  <si>
    <t>12.1.</t>
  </si>
  <si>
    <t>Трансформаторные подстанции (ТП)</t>
  </si>
  <si>
    <t>12.1.1.</t>
  </si>
  <si>
    <t>12.1.1.1.</t>
  </si>
  <si>
    <t>12.1.1.2.</t>
  </si>
  <si>
    <t>12.1.1.3.</t>
  </si>
  <si>
    <t>13.</t>
  </si>
  <si>
    <t>14.</t>
  </si>
  <si>
    <t>15.</t>
  </si>
  <si>
    <t>Размер расходов по мероприятиям "последней мили", связанных с осуществлением технологического присоединения к электрическим сетям, не включаемых в плату за технолоческое присоединение
[пункт 1 - пункт 8]</t>
  </si>
  <si>
    <r>
      <t xml:space="preserve">стандарт, тариф, ставка (руб./кВт, руб./км,
руб./шт., рублей за точку учета) </t>
    </r>
    <r>
      <rPr>
        <b/>
        <i/>
        <sz val="10"/>
        <color indexed="10"/>
        <rFont val="Calibri"/>
        <family val="2"/>
      </rPr>
      <t xml:space="preserve"> (утв. ставки 2021 года)</t>
    </r>
  </si>
  <si>
    <r>
      <t xml:space="preserve">стандарт, тариф, ставка (руб./кВт, руб./км,
руб./шт., рублей за точку учета) </t>
    </r>
    <r>
      <rPr>
        <i/>
        <sz val="10"/>
        <color indexed="10"/>
        <rFont val="Calibri"/>
        <family val="2"/>
      </rPr>
      <t xml:space="preserve"> (утв. ставки 2021 года)</t>
    </r>
  </si>
  <si>
    <r>
      <t xml:space="preserve">стандарт, тариф, ставка (руб./кВт, руб./км,
руб./шт., рублей за точку учета) </t>
    </r>
    <r>
      <rPr>
        <i/>
        <sz val="10"/>
        <color indexed="10"/>
        <rFont val="Calibri"/>
        <family val="2"/>
      </rPr>
      <t xml:space="preserve"> (утв. ставки 2021года)</t>
    </r>
  </si>
  <si>
    <t>Фактические данные за 2021 год</t>
  </si>
  <si>
    <t>Расчетные (фактические) данные за 2021 год</t>
  </si>
  <si>
    <t>Плановые показатели на 2023год</t>
  </si>
  <si>
    <t>Плановые показатели на следующий 2023 год</t>
  </si>
  <si>
    <t>Фактические данные за 2021год</t>
  </si>
  <si>
    <t xml:space="preserve">N </t>
  </si>
  <si>
    <t>Объект электросетевого хозяйства/Средство коммерческого учета электрической энергии (мощности)</t>
  </si>
  <si>
    <t xml:space="preserve">Год ввода объекта </t>
  </si>
  <si>
    <t xml:space="preserve">Уровень напряжения, кВ </t>
  </si>
  <si>
    <t xml:space="preserve">Протяженность (для линий электропередачи), метров/Количество пунктов секционирования, штук/Количество точек учета, штук </t>
  </si>
  <si>
    <t xml:space="preserve">Максимальная мощность, кВт </t>
  </si>
  <si>
    <t>Расходы на строительство объекта/на обеспечение средствами коммерческого учета электрической энергии (мощности), тыс.руб.</t>
  </si>
  <si>
    <t xml:space="preserve">Строительство воздушных линий </t>
  </si>
  <si>
    <t>На ж/б опорах, изолированным алюминиевым проводом, сечением до 50 мм включительно, одноцепная</t>
  </si>
  <si>
    <t>17/21</t>
  </si>
  <si>
    <t>23/21</t>
  </si>
  <si>
    <t>20.93</t>
  </si>
  <si>
    <t>02/21 </t>
  </si>
  <si>
    <t>21.8</t>
  </si>
  <si>
    <t>21.9</t>
  </si>
  <si>
    <t>21.80</t>
  </si>
  <si>
    <t>21.83</t>
  </si>
  <si>
    <t>21.85</t>
  </si>
  <si>
    <t>15/21</t>
  </si>
  <si>
    <t>20.18</t>
  </si>
  <si>
    <t>6/20</t>
  </si>
  <si>
    <t>20.9</t>
  </si>
  <si>
    <t>20.6</t>
  </si>
  <si>
    <t>20.27</t>
  </si>
  <si>
    <t>27/20</t>
  </si>
  <si>
    <t>20.21</t>
  </si>
  <si>
    <t>20.38</t>
  </si>
  <si>
    <t>30/20</t>
  </si>
  <si>
    <t>20.87</t>
  </si>
  <si>
    <t>50/20</t>
  </si>
  <si>
    <t>57/20</t>
  </si>
  <si>
    <t>20.95</t>
  </si>
  <si>
    <t>111/18</t>
  </si>
  <si>
    <t>112/18</t>
  </si>
  <si>
    <t>5/19</t>
  </si>
  <si>
    <t>19.10</t>
  </si>
  <si>
    <t>19.22</t>
  </si>
  <si>
    <t>19.43</t>
  </si>
  <si>
    <t>21/19</t>
  </si>
  <si>
    <t>22/19</t>
  </si>
  <si>
    <t>19.85</t>
  </si>
  <si>
    <t>19.86</t>
  </si>
  <si>
    <t>19.84</t>
  </si>
  <si>
    <t>42.19</t>
  </si>
  <si>
    <t>24/19</t>
  </si>
  <si>
    <t>37/19</t>
  </si>
  <si>
    <t>19.34</t>
  </si>
  <si>
    <t>19.48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</si>
</sst>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%"/>
    <numFmt numFmtId="167" formatCode="#,##0.000"/>
    <numFmt numFmtId="177" formatCode="\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9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49" fontId="5" fillId="0" borderId="0" xfId="0" applyNumberFormat="1" applyFont="1"/>
    <xf numFmtId="0" fontId="5" fillId="0" borderId="0" xfId="0" applyFont="1"/>
    <xf numFmtId="0" fontId="6" fillId="0" borderId="0" xfId="0" applyFont="1"/>
    <xf numFmtId="165" fontId="5" fillId="0" borderId="0" xfId="0" applyNumberFormat="1" applyFont="1"/>
    <xf numFmtId="166" fontId="5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167" fontId="7" fillId="0" borderId="26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67" fontId="7" fillId="0" borderId="16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4" fontId="7" fillId="3" borderId="24" xfId="0" applyNumberFormat="1" applyFont="1" applyFill="1" applyBorder="1" applyAlignment="1">
      <alignment horizontal="center" vertical="center" wrapText="1"/>
    </xf>
    <xf numFmtId="167" fontId="7" fillId="3" borderId="26" xfId="0" applyNumberFormat="1" applyFont="1" applyFill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4" fontId="7" fillId="3" borderId="27" xfId="0" applyNumberFormat="1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167" fontId="7" fillId="3" borderId="11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2" fontId="7" fillId="3" borderId="24" xfId="0" applyNumberFormat="1" applyFont="1" applyFill="1" applyBorder="1" applyAlignment="1">
      <alignment horizontal="center" vertical="center" wrapText="1"/>
    </xf>
    <xf numFmtId="2" fontId="7" fillId="3" borderId="26" xfId="0" applyNumberFormat="1" applyFont="1" applyFill="1" applyBorder="1" applyAlignment="1">
      <alignment horizontal="center" vertical="center" wrapText="1"/>
    </xf>
    <xf numFmtId="2" fontId="7" fillId="3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7" fillId="3" borderId="28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0" fillId="0" borderId="0" xfId="0" applyNumberFormat="1"/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11" xfId="0" applyBorder="1"/>
    <xf numFmtId="0" fontId="14" fillId="0" borderId="11" xfId="0" applyFont="1" applyBorder="1" applyAlignment="1">
      <alignment horizontal="right" vertical="center" wrapText="1"/>
    </xf>
    <xf numFmtId="49" fontId="0" fillId="0" borderId="11" xfId="0" applyNumberFormat="1" applyBorder="1"/>
    <xf numFmtId="0" fontId="12" fillId="0" borderId="11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0" fontId="0" fillId="0" borderId="10" xfId="0" applyBorder="1"/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4"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E4DCC-7EC1-4652-BDC4-91B52B4CEC33}">
  <dimension ref="A1:W304"/>
  <sheetViews>
    <sheetView tabSelected="1" workbookViewId="0" topLeftCell="E7">
      <selection activeCell="O304" sqref="O304"/>
    </sheetView>
  </sheetViews>
  <sheetFormatPr defaultColWidth="9.140625" defaultRowHeight="15"/>
  <cols>
    <col min="1" max="1" width="12.421875" style="0" customWidth="1"/>
    <col min="2" max="2" width="47.8515625" style="0" customWidth="1"/>
    <col min="3" max="3" width="12.140625" style="0" customWidth="1"/>
    <col min="5" max="5" width="12.28125" style="0" bestFit="1" customWidth="1"/>
    <col min="9" max="9" width="11.28125" style="0" bestFit="1" customWidth="1"/>
    <col min="10" max="10" width="11.28125" style="0" customWidth="1"/>
    <col min="11" max="11" width="14.8515625" style="0" customWidth="1"/>
    <col min="12" max="12" width="13.8515625" style="0" customWidth="1"/>
    <col min="13" max="13" width="11.7109375" style="0" customWidth="1"/>
    <col min="16" max="16" width="11.140625" style="0" customWidth="1"/>
    <col min="17" max="17" width="11.28125" style="0" bestFit="1" customWidth="1"/>
    <col min="19" max="19" width="11.28125" style="0" bestFit="1" customWidth="1"/>
    <col min="23" max="23" width="11.28125" style="0" bestFit="1" customWidth="1"/>
  </cols>
  <sheetData>
    <row r="1" spans="1:23" ht="15">
      <c r="A1" s="1"/>
      <c r="B1" s="2"/>
      <c r="C1" s="2"/>
      <c r="D1" s="3"/>
      <c r="E1" s="3"/>
      <c r="F1" s="2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 t="s">
        <v>0</v>
      </c>
      <c r="V1" s="4"/>
      <c r="W1" s="4"/>
    </row>
    <row r="2" spans="1:23" ht="15">
      <c r="A2" s="1"/>
      <c r="B2" s="2"/>
      <c r="C2" s="2"/>
      <c r="D2" s="3"/>
      <c r="E2" s="3"/>
      <c r="F2" s="2"/>
      <c r="G2" s="3"/>
      <c r="H2" s="3"/>
      <c r="I2" s="2"/>
      <c r="J2" s="2"/>
      <c r="K2" s="2"/>
      <c r="L2" s="5"/>
      <c r="M2" s="5"/>
      <c r="N2" s="2"/>
      <c r="O2" s="2"/>
      <c r="P2" s="2"/>
      <c r="Q2" s="5"/>
      <c r="R2" s="2"/>
      <c r="S2" s="2"/>
      <c r="T2" s="2"/>
      <c r="U2" s="2" t="s">
        <v>1</v>
      </c>
      <c r="V2" s="2"/>
      <c r="W2" s="2"/>
    </row>
    <row r="3" spans="1:23" ht="15">
      <c r="A3" s="1"/>
      <c r="B3" s="2"/>
      <c r="C3" s="2"/>
      <c r="D3" s="3"/>
      <c r="E3" s="3"/>
      <c r="F3" s="2"/>
      <c r="G3" s="3"/>
      <c r="H3" s="3"/>
      <c r="I3" s="2"/>
      <c r="J3" s="2"/>
      <c r="K3" s="2"/>
      <c r="L3" s="5"/>
      <c r="M3" s="2"/>
      <c r="N3" s="2"/>
      <c r="O3" s="2"/>
      <c r="P3" s="2"/>
      <c r="Q3" s="2"/>
      <c r="R3" s="2"/>
      <c r="S3" s="2"/>
      <c r="T3" s="2"/>
      <c r="U3" s="4" t="s">
        <v>2</v>
      </c>
      <c r="V3" s="4"/>
      <c r="W3" s="4"/>
    </row>
    <row r="4" spans="1:23" ht="15">
      <c r="A4" s="1"/>
      <c r="B4" s="2"/>
      <c r="C4" s="2"/>
      <c r="D4" s="3"/>
      <c r="E4" s="3"/>
      <c r="F4" s="2"/>
      <c r="G4" s="3"/>
      <c r="H4" s="3"/>
      <c r="I4" s="2"/>
      <c r="J4" s="2"/>
      <c r="K4" s="2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>
      <c r="A5" s="216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</row>
    <row r="6" spans="1:23" ht="15.75" thickBot="1">
      <c r="A6" s="6"/>
      <c r="B6" s="7"/>
      <c r="C6" s="7"/>
      <c r="D6" s="8"/>
      <c r="E6" s="8"/>
      <c r="F6" s="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9"/>
      <c r="T6" s="10"/>
      <c r="U6" s="7"/>
      <c r="V6" s="10" t="s">
        <v>4</v>
      </c>
      <c r="W6" s="9"/>
    </row>
    <row r="7" spans="1:23" ht="15">
      <c r="A7" s="217" t="s">
        <v>5</v>
      </c>
      <c r="B7" s="220" t="s">
        <v>6</v>
      </c>
      <c r="C7" s="223" t="s">
        <v>276</v>
      </c>
      <c r="D7" s="224"/>
      <c r="E7" s="224"/>
      <c r="F7" s="224"/>
      <c r="G7" s="224"/>
      <c r="H7" s="224"/>
      <c r="I7" s="225"/>
      <c r="J7" s="223" t="s">
        <v>277</v>
      </c>
      <c r="K7" s="224"/>
      <c r="L7" s="224"/>
      <c r="M7" s="224"/>
      <c r="N7" s="224"/>
      <c r="O7" s="224"/>
      <c r="P7" s="225"/>
      <c r="Q7" s="224" t="s">
        <v>278</v>
      </c>
      <c r="R7" s="224"/>
      <c r="S7" s="224"/>
      <c r="T7" s="224"/>
      <c r="U7" s="224"/>
      <c r="V7" s="224"/>
      <c r="W7" s="225"/>
    </row>
    <row r="8" spans="1:23" ht="27.75" customHeight="1">
      <c r="A8" s="218"/>
      <c r="B8" s="221"/>
      <c r="C8" s="226" t="s">
        <v>7</v>
      </c>
      <c r="D8" s="227"/>
      <c r="E8" s="211"/>
      <c r="F8" s="205" t="s">
        <v>8</v>
      </c>
      <c r="G8" s="227"/>
      <c r="H8" s="211"/>
      <c r="I8" s="228" t="s">
        <v>9</v>
      </c>
      <c r="J8" s="230" t="s">
        <v>7</v>
      </c>
      <c r="K8" s="231"/>
      <c r="L8" s="232"/>
      <c r="M8" s="233" t="s">
        <v>8</v>
      </c>
      <c r="N8" s="231"/>
      <c r="O8" s="232"/>
      <c r="P8" s="228" t="s">
        <v>9</v>
      </c>
      <c r="Q8" s="231" t="s">
        <v>7</v>
      </c>
      <c r="R8" s="231"/>
      <c r="S8" s="232"/>
      <c r="T8" s="233" t="s">
        <v>8</v>
      </c>
      <c r="U8" s="231"/>
      <c r="V8" s="232"/>
      <c r="W8" s="234" t="s">
        <v>9</v>
      </c>
    </row>
    <row r="9" spans="1:23" ht="230.25" thickBot="1">
      <c r="A9" s="219"/>
      <c r="B9" s="222"/>
      <c r="C9" s="11" t="s">
        <v>10</v>
      </c>
      <c r="D9" s="12" t="s">
        <v>11</v>
      </c>
      <c r="E9" s="12" t="s">
        <v>12</v>
      </c>
      <c r="F9" s="12" t="s">
        <v>13</v>
      </c>
      <c r="G9" s="12" t="s">
        <v>11</v>
      </c>
      <c r="H9" s="12" t="s">
        <v>14</v>
      </c>
      <c r="I9" s="229"/>
      <c r="J9" s="11" t="s">
        <v>274</v>
      </c>
      <c r="K9" s="12" t="s">
        <v>11</v>
      </c>
      <c r="L9" s="12" t="s">
        <v>15</v>
      </c>
      <c r="M9" s="12" t="s">
        <v>275</v>
      </c>
      <c r="N9" s="12" t="s">
        <v>11</v>
      </c>
      <c r="O9" s="12" t="s">
        <v>15</v>
      </c>
      <c r="P9" s="229"/>
      <c r="Q9" s="13" t="s">
        <v>16</v>
      </c>
      <c r="R9" s="12" t="s">
        <v>11</v>
      </c>
      <c r="S9" s="12" t="s">
        <v>15</v>
      </c>
      <c r="T9" s="12" t="s">
        <v>17</v>
      </c>
      <c r="U9" s="12" t="s">
        <v>11</v>
      </c>
      <c r="V9" s="12" t="s">
        <v>15</v>
      </c>
      <c r="W9" s="235"/>
    </row>
    <row r="10" spans="1:23" ht="15">
      <c r="A10" s="14">
        <v>1</v>
      </c>
      <c r="B10" s="15">
        <v>2</v>
      </c>
      <c r="C10" s="16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8">
        <v>9</v>
      </c>
      <c r="J10" s="16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8">
        <v>16</v>
      </c>
      <c r="Q10" s="19">
        <v>17</v>
      </c>
      <c r="R10" s="17">
        <v>18</v>
      </c>
      <c r="S10" s="17">
        <v>19</v>
      </c>
      <c r="T10" s="17">
        <v>20</v>
      </c>
      <c r="U10" s="17">
        <v>21</v>
      </c>
      <c r="V10" s="17">
        <v>22</v>
      </c>
      <c r="W10" s="20">
        <v>23</v>
      </c>
    </row>
    <row r="11" spans="1:23" ht="51">
      <c r="A11" s="21" t="s">
        <v>18</v>
      </c>
      <c r="B11" s="22" t="s">
        <v>19</v>
      </c>
      <c r="C11" s="23">
        <f>E11/D11*1000</f>
        <v>18137.53086419753</v>
      </c>
      <c r="D11" s="24">
        <v>81</v>
      </c>
      <c r="E11" s="25">
        <v>1469.14</v>
      </c>
      <c r="F11" s="25" t="e">
        <f>H11/G11*1000</f>
        <v>#DIV/0!</v>
      </c>
      <c r="G11" s="24"/>
      <c r="H11" s="25"/>
      <c r="I11" s="26">
        <f>E11+H11</f>
        <v>1469.14</v>
      </c>
      <c r="J11" s="23">
        <f>SUM(J12:J13)</f>
        <v>15281.14</v>
      </c>
      <c r="K11" s="24">
        <f>D11</f>
        <v>81</v>
      </c>
      <c r="L11" s="25">
        <f>ROUND(J11*K11/1000,5)</f>
        <v>1237.77234</v>
      </c>
      <c r="M11" s="25">
        <f>SUM(M12:M13)</f>
        <v>15281.14</v>
      </c>
      <c r="N11" s="24">
        <f>G11</f>
        <v>0</v>
      </c>
      <c r="O11" s="25">
        <f>ROUND(M11*N11/1000,5)</f>
        <v>0</v>
      </c>
      <c r="P11" s="26">
        <f>L11+O11</f>
        <v>1237.77234</v>
      </c>
      <c r="Q11" s="27">
        <f>Q12+Q13</f>
        <v>8966.689999999999</v>
      </c>
      <c r="R11" s="24">
        <v>90</v>
      </c>
      <c r="S11" s="25">
        <f>ROUND(Q11*R11/1000,5)</f>
        <v>807.0021</v>
      </c>
      <c r="T11" s="25">
        <f>T12+T13</f>
        <v>8966.689999999999</v>
      </c>
      <c r="U11" s="24"/>
      <c r="V11" s="25">
        <f>ROUND(T11*U11/1000,5)</f>
        <v>0</v>
      </c>
      <c r="W11" s="28">
        <f>S11+V11</f>
        <v>807.0021</v>
      </c>
    </row>
    <row r="12" spans="1:23" ht="38.25">
      <c r="A12" s="29" t="s">
        <v>20</v>
      </c>
      <c r="B12" s="30" t="s">
        <v>21</v>
      </c>
      <c r="C12" s="31">
        <v>9137.26</v>
      </c>
      <c r="D12" s="32"/>
      <c r="E12" s="33"/>
      <c r="F12" s="33" t="e">
        <f>H12/G12*1000</f>
        <v>#DIV/0!</v>
      </c>
      <c r="G12" s="32">
        <f>G11</f>
        <v>0</v>
      </c>
      <c r="H12" s="33"/>
      <c r="I12" s="34">
        <f>E12+H12</f>
        <v>0</v>
      </c>
      <c r="J12" s="31">
        <v>8720.97</v>
      </c>
      <c r="K12" s="32">
        <f>D12</f>
        <v>0</v>
      </c>
      <c r="L12" s="33">
        <f>ROUND(J12*K12/1000,5)</f>
        <v>0</v>
      </c>
      <c r="M12" s="33">
        <f>J12</f>
        <v>8720.97</v>
      </c>
      <c r="N12" s="32">
        <f>G12</f>
        <v>0</v>
      </c>
      <c r="O12" s="33">
        <f>ROUND(M12*N12/1000,5)</f>
        <v>0</v>
      </c>
      <c r="P12" s="34">
        <f>L12+O12</f>
        <v>0</v>
      </c>
      <c r="Q12" s="35">
        <v>3205.66</v>
      </c>
      <c r="R12" s="32"/>
      <c r="S12" s="33">
        <f>ROUND(Q12*R12/1000,5)</f>
        <v>0</v>
      </c>
      <c r="T12" s="33">
        <f>Q12</f>
        <v>3205.66</v>
      </c>
      <c r="U12" s="32">
        <f>U11</f>
        <v>0</v>
      </c>
      <c r="V12" s="33">
        <f>ROUND(T12*U12/1000,5)</f>
        <v>0</v>
      </c>
      <c r="W12" s="36">
        <f>S12+V12</f>
        <v>0</v>
      </c>
    </row>
    <row r="13" spans="1:23" ht="38.25">
      <c r="A13" s="29" t="s">
        <v>22</v>
      </c>
      <c r="B13" s="30" t="s">
        <v>23</v>
      </c>
      <c r="C13" s="31">
        <v>6985.36</v>
      </c>
      <c r="D13" s="32"/>
      <c r="E13" s="33"/>
      <c r="F13" s="33" t="e">
        <f>H13/G13*1000</f>
        <v>#DIV/0!</v>
      </c>
      <c r="G13" s="32">
        <f>G11</f>
        <v>0</v>
      </c>
      <c r="H13" s="33"/>
      <c r="I13" s="34">
        <f>E13+H13</f>
        <v>0</v>
      </c>
      <c r="J13" s="31">
        <v>6560.17</v>
      </c>
      <c r="K13" s="32">
        <f>D13</f>
        <v>0</v>
      </c>
      <c r="L13" s="33">
        <f>ROUND(J13*K13/1000,5)</f>
        <v>0</v>
      </c>
      <c r="M13" s="33">
        <f>J13</f>
        <v>6560.17</v>
      </c>
      <c r="N13" s="32">
        <f>G13</f>
        <v>0</v>
      </c>
      <c r="O13" s="33">
        <f>ROUND(M13*N13/1000,5)</f>
        <v>0</v>
      </c>
      <c r="P13" s="34">
        <f>L13+O13</f>
        <v>0</v>
      </c>
      <c r="Q13" s="35">
        <v>5761.03</v>
      </c>
      <c r="R13" s="32"/>
      <c r="S13" s="33">
        <f>ROUND(Q13*R13/1000,5)</f>
        <v>0</v>
      </c>
      <c r="T13" s="33">
        <f>Q13</f>
        <v>5761.03</v>
      </c>
      <c r="U13" s="32">
        <f>U11</f>
        <v>0</v>
      </c>
      <c r="V13" s="33">
        <f>ROUND(T13*U13/1000,5)</f>
        <v>0</v>
      </c>
      <c r="W13" s="36">
        <f>S13+V13</f>
        <v>0</v>
      </c>
    </row>
    <row r="14" spans="1:23" ht="64.5" thickBot="1">
      <c r="A14" s="37" t="s">
        <v>24</v>
      </c>
      <c r="B14" s="38" t="s">
        <v>25</v>
      </c>
      <c r="C14" s="39" t="s">
        <v>26</v>
      </c>
      <c r="D14" s="40" t="s">
        <v>26</v>
      </c>
      <c r="E14" s="40">
        <f>E15+E40+E80+E82+E106+E107+E108</f>
        <v>2448.278367</v>
      </c>
      <c r="F14" s="40" t="s">
        <v>26</v>
      </c>
      <c r="G14" s="40" t="s">
        <v>26</v>
      </c>
      <c r="H14" s="40">
        <f>H15+H40+H80+H82+H106+H107+H108</f>
        <v>0</v>
      </c>
      <c r="I14" s="41">
        <f>E14+H14</f>
        <v>2448.278367</v>
      </c>
      <c r="J14" s="39" t="s">
        <v>26</v>
      </c>
      <c r="K14" s="40" t="s">
        <v>26</v>
      </c>
      <c r="L14" s="40">
        <f>L15+L40+L80+L82+L106+L107+L108</f>
        <v>2577.73066</v>
      </c>
      <c r="M14" s="40" t="s">
        <v>26</v>
      </c>
      <c r="N14" s="40" t="s">
        <v>26</v>
      </c>
      <c r="O14" s="40">
        <f>O15+O40+O80+O82+O106+O107+O108</f>
        <v>0</v>
      </c>
      <c r="P14" s="41">
        <f>L14+O14</f>
        <v>2577.73066</v>
      </c>
      <c r="Q14" s="42" t="s">
        <v>26</v>
      </c>
      <c r="R14" s="40" t="s">
        <v>26</v>
      </c>
      <c r="S14" s="40">
        <f>S15+S108</f>
        <v>2552.324119</v>
      </c>
      <c r="T14" s="40" t="s">
        <v>26</v>
      </c>
      <c r="U14" s="40" t="s">
        <v>26</v>
      </c>
      <c r="V14" s="40"/>
      <c r="W14" s="43">
        <f>W15+W108/1000</f>
        <v>1099.1404473100001</v>
      </c>
    </row>
    <row r="15" spans="1:23" ht="15.75" thickBot="1">
      <c r="A15" s="44" t="s">
        <v>27</v>
      </c>
      <c r="B15" s="45" t="s">
        <v>28</v>
      </c>
      <c r="C15" s="44"/>
      <c r="D15" s="46"/>
      <c r="E15" s="59">
        <f>E21</f>
        <v>1081.3466070000002</v>
      </c>
      <c r="F15" s="46"/>
      <c r="G15" s="46"/>
      <c r="H15" s="46">
        <f>H21+H22</f>
        <v>0</v>
      </c>
      <c r="I15" s="47">
        <f>I36+I25</f>
        <v>0</v>
      </c>
      <c r="J15" s="44"/>
      <c r="K15" s="46"/>
      <c r="L15" s="33">
        <f>L21</f>
        <v>991.12815</v>
      </c>
      <c r="M15" s="46"/>
      <c r="N15" s="46"/>
      <c r="O15" s="46">
        <f>O21+O22</f>
        <v>0</v>
      </c>
      <c r="P15" s="49">
        <f>P21</f>
        <v>991.12815</v>
      </c>
      <c r="Q15" s="50"/>
      <c r="R15" s="48"/>
      <c r="S15" s="48">
        <f>S21</f>
        <v>1097.685809</v>
      </c>
      <c r="T15" s="48"/>
      <c r="U15" s="48">
        <f>U21+U22+U27+U28+U31+U36+U39</f>
        <v>0</v>
      </c>
      <c r="V15" s="48">
        <f>V21+V22+V27+V28+V31+V36+V39</f>
        <v>0</v>
      </c>
      <c r="W15" s="47">
        <f>SUM(W16:W39)</f>
        <v>1097.685809</v>
      </c>
    </row>
    <row r="16" spans="1:23" ht="15">
      <c r="A16" s="51" t="s">
        <v>29</v>
      </c>
      <c r="B16" s="52" t="s">
        <v>30</v>
      </c>
      <c r="C16" s="53"/>
      <c r="D16" s="54"/>
      <c r="E16" s="55"/>
      <c r="F16" s="55"/>
      <c r="G16" s="54"/>
      <c r="H16" s="55"/>
      <c r="I16" s="56"/>
      <c r="J16" s="53"/>
      <c r="K16" s="54"/>
      <c r="L16" s="55"/>
      <c r="M16" s="55"/>
      <c r="N16" s="54"/>
      <c r="O16" s="55"/>
      <c r="P16" s="57"/>
      <c r="Q16" s="58"/>
      <c r="R16" s="55"/>
      <c r="S16" s="55"/>
      <c r="T16" s="55"/>
      <c r="U16" s="55"/>
      <c r="V16" s="55"/>
      <c r="W16" s="56"/>
    </row>
    <row r="17" spans="1:23" ht="15">
      <c r="A17" s="29" t="s">
        <v>31</v>
      </c>
      <c r="B17" s="30" t="s">
        <v>32</v>
      </c>
      <c r="C17" s="31"/>
      <c r="D17" s="59"/>
      <c r="E17" s="33"/>
      <c r="F17" s="33"/>
      <c r="G17" s="59"/>
      <c r="H17" s="33"/>
      <c r="I17" s="36"/>
      <c r="J17" s="31"/>
      <c r="K17" s="59"/>
      <c r="L17" s="33"/>
      <c r="M17" s="33"/>
      <c r="N17" s="59"/>
      <c r="O17" s="33"/>
      <c r="P17" s="60"/>
      <c r="Q17" s="35"/>
      <c r="R17" s="33"/>
      <c r="S17" s="33"/>
      <c r="T17" s="33"/>
      <c r="U17" s="33"/>
      <c r="V17" s="33"/>
      <c r="W17" s="36"/>
    </row>
    <row r="18" spans="1:23" ht="15">
      <c r="A18" s="29" t="s">
        <v>33</v>
      </c>
      <c r="B18" s="30" t="s">
        <v>34</v>
      </c>
      <c r="C18" s="31"/>
      <c r="D18" s="59"/>
      <c r="E18" s="33"/>
      <c r="F18" s="33"/>
      <c r="G18" s="59"/>
      <c r="H18" s="33"/>
      <c r="I18" s="36"/>
      <c r="J18" s="31"/>
      <c r="K18" s="59"/>
      <c r="L18" s="33"/>
      <c r="M18" s="33"/>
      <c r="N18" s="59"/>
      <c r="O18" s="33"/>
      <c r="P18" s="60"/>
      <c r="Q18" s="35"/>
      <c r="R18" s="33"/>
      <c r="S18" s="33"/>
      <c r="T18" s="33"/>
      <c r="U18" s="33"/>
      <c r="V18" s="33"/>
      <c r="W18" s="36"/>
    </row>
    <row r="19" spans="1:23" ht="25.5">
      <c r="A19" s="29" t="s">
        <v>35</v>
      </c>
      <c r="B19" s="30" t="s">
        <v>36</v>
      </c>
      <c r="C19" s="31"/>
      <c r="D19" s="59"/>
      <c r="E19" s="33"/>
      <c r="F19" s="33"/>
      <c r="G19" s="59"/>
      <c r="H19" s="33"/>
      <c r="I19" s="36"/>
      <c r="J19" s="31"/>
      <c r="K19" s="59"/>
      <c r="L19" s="33"/>
      <c r="M19" s="33"/>
      <c r="N19" s="59"/>
      <c r="O19" s="33"/>
      <c r="P19" s="60"/>
      <c r="Q19" s="35"/>
      <c r="R19" s="33"/>
      <c r="S19" s="33"/>
      <c r="T19" s="33"/>
      <c r="U19" s="33"/>
      <c r="V19" s="33"/>
      <c r="W19" s="36"/>
    </row>
    <row r="20" spans="1:23" ht="15">
      <c r="A20" s="29" t="s">
        <v>37</v>
      </c>
      <c r="B20" s="30" t="s">
        <v>38</v>
      </c>
      <c r="C20" s="31"/>
      <c r="D20" s="59"/>
      <c r="E20" s="33"/>
      <c r="F20" s="33"/>
      <c r="G20" s="59"/>
      <c r="H20" s="33"/>
      <c r="I20" s="36"/>
      <c r="J20" s="31"/>
      <c r="K20" s="59"/>
      <c r="L20" s="33"/>
      <c r="M20" s="33"/>
      <c r="N20" s="59"/>
      <c r="O20" s="33"/>
      <c r="P20" s="60"/>
      <c r="Q20" s="35"/>
      <c r="R20" s="33"/>
      <c r="S20" s="33"/>
      <c r="T20" s="33"/>
      <c r="U20" s="33"/>
      <c r="V20" s="33"/>
      <c r="W20" s="36"/>
    </row>
    <row r="21" spans="1:23" ht="15">
      <c r="A21" s="29"/>
      <c r="B21" s="30" t="s">
        <v>39</v>
      </c>
      <c r="C21" s="31">
        <v>1201496.23</v>
      </c>
      <c r="D21" s="59">
        <v>0.9</v>
      </c>
      <c r="E21" s="59">
        <f>C21*D21/1000</f>
        <v>1081.3466070000002</v>
      </c>
      <c r="F21" s="33"/>
      <c r="G21" s="59"/>
      <c r="H21" s="33"/>
      <c r="I21" s="36">
        <f>E21</f>
        <v>1081.3466070000002</v>
      </c>
      <c r="J21" s="31">
        <v>1101253.5</v>
      </c>
      <c r="K21" s="59">
        <v>0.9</v>
      </c>
      <c r="L21" s="33">
        <f>J21*K21/1000</f>
        <v>991.12815</v>
      </c>
      <c r="M21" s="33"/>
      <c r="N21" s="59"/>
      <c r="O21" s="33"/>
      <c r="P21" s="60">
        <f>L21</f>
        <v>991.12815</v>
      </c>
      <c r="Q21" s="35">
        <v>997896.19</v>
      </c>
      <c r="R21" s="33">
        <v>1.1</v>
      </c>
      <c r="S21" s="33">
        <f>R21*Q21/1000</f>
        <v>1097.685809</v>
      </c>
      <c r="T21" s="33"/>
      <c r="U21" s="33"/>
      <c r="V21" s="33"/>
      <c r="W21" s="36">
        <f>S21</f>
        <v>1097.685809</v>
      </c>
    </row>
    <row r="22" spans="1:23" ht="15">
      <c r="A22" s="29"/>
      <c r="B22" s="30" t="s">
        <v>40</v>
      </c>
      <c r="C22" s="31"/>
      <c r="D22" s="59"/>
      <c r="E22" s="59"/>
      <c r="F22" s="33"/>
      <c r="G22" s="59"/>
      <c r="H22" s="59"/>
      <c r="I22" s="36"/>
      <c r="J22" s="31"/>
      <c r="K22" s="59"/>
      <c r="L22" s="33"/>
      <c r="M22" s="33"/>
      <c r="N22" s="59"/>
      <c r="O22" s="33"/>
      <c r="P22" s="60"/>
      <c r="Q22" s="35"/>
      <c r="R22" s="33"/>
      <c r="S22" s="33"/>
      <c r="T22" s="33"/>
      <c r="U22" s="33"/>
      <c r="V22" s="33"/>
      <c r="W22" s="36"/>
    </row>
    <row r="23" spans="1:23" ht="25.5">
      <c r="A23" s="29" t="s">
        <v>41</v>
      </c>
      <c r="B23" s="30" t="s">
        <v>42</v>
      </c>
      <c r="C23" s="31"/>
      <c r="D23" s="59"/>
      <c r="E23" s="33"/>
      <c r="F23" s="33"/>
      <c r="G23" s="59"/>
      <c r="H23" s="33"/>
      <c r="I23" s="36"/>
      <c r="J23" s="31"/>
      <c r="K23" s="59"/>
      <c r="L23" s="33"/>
      <c r="M23" s="33"/>
      <c r="N23" s="59"/>
      <c r="O23" s="33"/>
      <c r="P23" s="60"/>
      <c r="Q23" s="35"/>
      <c r="R23" s="33"/>
      <c r="S23" s="33"/>
      <c r="T23" s="33"/>
      <c r="U23" s="33"/>
      <c r="V23" s="33"/>
      <c r="W23" s="36"/>
    </row>
    <row r="24" spans="1:23" ht="15">
      <c r="A24" s="29"/>
      <c r="B24" s="30" t="s">
        <v>39</v>
      </c>
      <c r="C24" s="31"/>
      <c r="D24" s="61"/>
      <c r="E24" s="61"/>
      <c r="F24" s="33"/>
      <c r="G24" s="59"/>
      <c r="H24" s="33"/>
      <c r="I24" s="36"/>
      <c r="J24" s="31"/>
      <c r="K24" s="59"/>
      <c r="L24" s="33"/>
      <c r="M24" s="33"/>
      <c r="N24" s="59"/>
      <c r="O24" s="33"/>
      <c r="P24" s="60"/>
      <c r="Q24" s="35"/>
      <c r="R24" s="33"/>
      <c r="S24" s="33"/>
      <c r="T24" s="33"/>
      <c r="U24" s="33"/>
      <c r="V24" s="33"/>
      <c r="W24" s="36"/>
    </row>
    <row r="25" spans="1:23" ht="15">
      <c r="A25" s="29"/>
      <c r="B25" s="30" t="s">
        <v>40</v>
      </c>
      <c r="C25" s="31"/>
      <c r="D25" s="59"/>
      <c r="E25" s="33"/>
      <c r="F25" s="33"/>
      <c r="G25" s="59"/>
      <c r="H25" s="33"/>
      <c r="I25" s="36"/>
      <c r="J25" s="31"/>
      <c r="K25" s="59"/>
      <c r="L25" s="33"/>
      <c r="M25" s="33"/>
      <c r="N25" s="59"/>
      <c r="O25" s="33"/>
      <c r="P25" s="60"/>
      <c r="Q25" s="35"/>
      <c r="R25" s="59"/>
      <c r="S25" s="33"/>
      <c r="T25" s="33"/>
      <c r="U25" s="59"/>
      <c r="V25" s="33"/>
      <c r="W25" s="36"/>
    </row>
    <row r="26" spans="1:23" ht="15">
      <c r="A26" s="29" t="s">
        <v>43</v>
      </c>
      <c r="B26" s="30" t="s">
        <v>38</v>
      </c>
      <c r="C26" s="31"/>
      <c r="D26" s="59"/>
      <c r="E26" s="33"/>
      <c r="F26" s="33"/>
      <c r="G26" s="59"/>
      <c r="H26" s="33"/>
      <c r="I26" s="36"/>
      <c r="J26" s="31"/>
      <c r="K26" s="59"/>
      <c r="L26" s="33"/>
      <c r="M26" s="33"/>
      <c r="N26" s="59"/>
      <c r="O26" s="33"/>
      <c r="P26" s="60"/>
      <c r="Q26" s="35"/>
      <c r="R26" s="59"/>
      <c r="S26" s="33"/>
      <c r="T26" s="33"/>
      <c r="U26" s="59"/>
      <c r="V26" s="33"/>
      <c r="W26" s="36"/>
    </row>
    <row r="27" spans="1:23" ht="15">
      <c r="A27" s="29"/>
      <c r="B27" s="30" t="s">
        <v>39</v>
      </c>
      <c r="C27" s="31"/>
      <c r="D27" s="59"/>
      <c r="E27" s="33"/>
      <c r="F27" s="33"/>
      <c r="G27" s="59"/>
      <c r="H27" s="59"/>
      <c r="I27" s="36"/>
      <c r="J27" s="31"/>
      <c r="K27" s="59"/>
      <c r="L27" s="33"/>
      <c r="M27" s="33"/>
      <c r="N27" s="59"/>
      <c r="O27" s="33"/>
      <c r="P27" s="60"/>
      <c r="Q27" s="35"/>
      <c r="R27" s="59"/>
      <c r="S27" s="33"/>
      <c r="T27" s="33"/>
      <c r="U27" s="59"/>
      <c r="V27" s="33"/>
      <c r="W27" s="36"/>
    </row>
    <row r="28" spans="1:23" ht="15">
      <c r="A28" s="29"/>
      <c r="B28" s="30" t="s">
        <v>40</v>
      </c>
      <c r="C28" s="31"/>
      <c r="D28" s="59"/>
      <c r="E28" s="33"/>
      <c r="F28" s="33"/>
      <c r="G28" s="59"/>
      <c r="H28" s="33"/>
      <c r="I28" s="36"/>
      <c r="J28" s="31"/>
      <c r="K28" s="59"/>
      <c r="L28" s="33"/>
      <c r="M28" s="33"/>
      <c r="N28" s="59"/>
      <c r="O28" s="33"/>
      <c r="P28" s="60"/>
      <c r="Q28" s="35"/>
      <c r="R28" s="59"/>
      <c r="S28" s="33"/>
      <c r="T28" s="33"/>
      <c r="U28" s="59"/>
      <c r="V28" s="33"/>
      <c r="W28" s="36"/>
    </row>
    <row r="29" spans="1:23" ht="15">
      <c r="A29" s="29" t="s">
        <v>44</v>
      </c>
      <c r="B29" s="30" t="s">
        <v>45</v>
      </c>
      <c r="C29" s="31"/>
      <c r="D29" s="59"/>
      <c r="E29" s="33"/>
      <c r="F29" s="33"/>
      <c r="G29" s="59"/>
      <c r="H29" s="33"/>
      <c r="I29" s="36"/>
      <c r="J29" s="31"/>
      <c r="K29" s="59"/>
      <c r="L29" s="33"/>
      <c r="M29" s="33"/>
      <c r="N29" s="59"/>
      <c r="O29" s="33"/>
      <c r="P29" s="60"/>
      <c r="Q29" s="35"/>
      <c r="R29" s="59"/>
      <c r="S29" s="33"/>
      <c r="T29" s="33"/>
      <c r="U29" s="59"/>
      <c r="V29" s="33"/>
      <c r="W29" s="36"/>
    </row>
    <row r="30" spans="1:23" ht="15">
      <c r="A30" s="29"/>
      <c r="B30" s="30" t="s">
        <v>39</v>
      </c>
      <c r="C30" s="31"/>
      <c r="D30" s="59"/>
      <c r="E30" s="33"/>
      <c r="F30" s="33"/>
      <c r="G30" s="59"/>
      <c r="H30" s="33"/>
      <c r="I30" s="36"/>
      <c r="J30" s="31"/>
      <c r="K30" s="59"/>
      <c r="L30" s="33"/>
      <c r="M30" s="33"/>
      <c r="N30" s="59"/>
      <c r="O30" s="33"/>
      <c r="P30" s="60"/>
      <c r="Q30" s="35"/>
      <c r="R30" s="59"/>
      <c r="S30" s="33"/>
      <c r="T30" s="33"/>
      <c r="U30" s="59"/>
      <c r="V30" s="33"/>
      <c r="W30" s="36"/>
    </row>
    <row r="31" spans="1:23" ht="15">
      <c r="A31" s="29"/>
      <c r="B31" s="30" t="s">
        <v>40</v>
      </c>
      <c r="C31" s="31"/>
      <c r="D31" s="59"/>
      <c r="E31" s="33"/>
      <c r="F31" s="33"/>
      <c r="G31" s="59"/>
      <c r="H31" s="33"/>
      <c r="I31" s="36"/>
      <c r="J31" s="31"/>
      <c r="K31" s="59"/>
      <c r="L31" s="33"/>
      <c r="M31" s="33"/>
      <c r="N31" s="59"/>
      <c r="O31" s="33"/>
      <c r="P31" s="60"/>
      <c r="Q31" s="35"/>
      <c r="R31" s="59"/>
      <c r="S31" s="33"/>
      <c r="T31" s="33"/>
      <c r="U31" s="59"/>
      <c r="V31" s="33"/>
      <c r="W31" s="36"/>
    </row>
    <row r="32" spans="1:23" ht="15">
      <c r="A32" s="29" t="s">
        <v>46</v>
      </c>
      <c r="B32" s="30" t="s">
        <v>47</v>
      </c>
      <c r="C32" s="31"/>
      <c r="D32" s="59"/>
      <c r="E32" s="33"/>
      <c r="F32" s="33"/>
      <c r="G32" s="59"/>
      <c r="H32" s="33"/>
      <c r="I32" s="36"/>
      <c r="J32" s="31"/>
      <c r="K32" s="59"/>
      <c r="L32" s="33"/>
      <c r="M32" s="33"/>
      <c r="N32" s="59"/>
      <c r="O32" s="33"/>
      <c r="P32" s="60"/>
      <c r="Q32" s="35"/>
      <c r="R32" s="59"/>
      <c r="S32" s="33"/>
      <c r="T32" s="33"/>
      <c r="U32" s="59"/>
      <c r="V32" s="33"/>
      <c r="W32" s="36"/>
    </row>
    <row r="33" spans="1:23" ht="15">
      <c r="A33" s="29" t="s">
        <v>48</v>
      </c>
      <c r="B33" s="62" t="s">
        <v>49</v>
      </c>
      <c r="C33" s="31"/>
      <c r="D33" s="59"/>
      <c r="E33" s="33"/>
      <c r="F33" s="33"/>
      <c r="G33" s="59"/>
      <c r="H33" s="33"/>
      <c r="I33" s="36"/>
      <c r="J33" s="31"/>
      <c r="K33" s="59"/>
      <c r="L33" s="33"/>
      <c r="M33" s="33"/>
      <c r="N33" s="59"/>
      <c r="O33" s="33"/>
      <c r="P33" s="60"/>
      <c r="Q33" s="35"/>
      <c r="R33" s="59"/>
      <c r="S33" s="33"/>
      <c r="T33" s="33"/>
      <c r="U33" s="59"/>
      <c r="V33" s="33"/>
      <c r="W33" s="36"/>
    </row>
    <row r="34" spans="1:23" ht="25.5">
      <c r="A34" s="29" t="s">
        <v>50</v>
      </c>
      <c r="B34" s="62" t="s">
        <v>36</v>
      </c>
      <c r="C34" s="31"/>
      <c r="D34" s="59"/>
      <c r="E34" s="33"/>
      <c r="F34" s="33"/>
      <c r="G34" s="59"/>
      <c r="H34" s="33"/>
      <c r="I34" s="36"/>
      <c r="J34" s="31"/>
      <c r="K34" s="59"/>
      <c r="L34" s="33"/>
      <c r="M34" s="33"/>
      <c r="N34" s="59"/>
      <c r="O34" s="33"/>
      <c r="P34" s="60"/>
      <c r="Q34" s="35"/>
      <c r="R34" s="59"/>
      <c r="S34" s="33"/>
      <c r="T34" s="33"/>
      <c r="U34" s="59"/>
      <c r="V34" s="33"/>
      <c r="W34" s="36"/>
    </row>
    <row r="35" spans="1:23" ht="15">
      <c r="A35" s="29" t="s">
        <v>51</v>
      </c>
      <c r="B35" s="62" t="s">
        <v>38</v>
      </c>
      <c r="C35" s="31"/>
      <c r="D35" s="59"/>
      <c r="E35" s="33"/>
      <c r="F35" s="33"/>
      <c r="G35" s="59"/>
      <c r="H35" s="33"/>
      <c r="I35" s="36"/>
      <c r="J35" s="31"/>
      <c r="K35" s="59"/>
      <c r="L35" s="33"/>
      <c r="M35" s="33"/>
      <c r="N35" s="59"/>
      <c r="O35" s="33"/>
      <c r="P35" s="60"/>
      <c r="Q35" s="35"/>
      <c r="R35" s="59"/>
      <c r="S35" s="33"/>
      <c r="T35" s="33"/>
      <c r="U35" s="59"/>
      <c r="V35" s="33"/>
      <c r="W35" s="36"/>
    </row>
    <row r="36" spans="1:23" ht="15">
      <c r="A36" s="29"/>
      <c r="B36" s="62" t="s">
        <v>39</v>
      </c>
      <c r="C36" s="31"/>
      <c r="D36" s="59"/>
      <c r="E36" s="33"/>
      <c r="F36" s="33"/>
      <c r="G36" s="59"/>
      <c r="H36" s="33"/>
      <c r="I36" s="36"/>
      <c r="J36" s="31"/>
      <c r="K36" s="59"/>
      <c r="L36" s="33"/>
      <c r="M36" s="33"/>
      <c r="N36" s="59"/>
      <c r="O36" s="33"/>
      <c r="P36" s="60"/>
      <c r="Q36" s="35"/>
      <c r="R36" s="59"/>
      <c r="S36" s="33"/>
      <c r="T36" s="33"/>
      <c r="U36" s="59"/>
      <c r="V36" s="33"/>
      <c r="W36" s="36"/>
    </row>
    <row r="37" spans="1:23" ht="25.5">
      <c r="A37" s="29" t="s">
        <v>52</v>
      </c>
      <c r="B37" s="62" t="s">
        <v>42</v>
      </c>
      <c r="C37" s="31"/>
      <c r="D37" s="59"/>
      <c r="E37" s="33"/>
      <c r="F37" s="33"/>
      <c r="G37" s="59"/>
      <c r="H37" s="33"/>
      <c r="I37" s="36"/>
      <c r="J37" s="31"/>
      <c r="K37" s="59"/>
      <c r="L37" s="33"/>
      <c r="M37" s="33"/>
      <c r="N37" s="59"/>
      <c r="O37" s="33"/>
      <c r="P37" s="60"/>
      <c r="Q37" s="35"/>
      <c r="R37" s="59"/>
      <c r="S37" s="33"/>
      <c r="T37" s="33"/>
      <c r="U37" s="59"/>
      <c r="V37" s="33"/>
      <c r="W37" s="36"/>
    </row>
    <row r="38" spans="1:23" ht="15">
      <c r="A38" s="29" t="s">
        <v>53</v>
      </c>
      <c r="B38" s="62" t="s">
        <v>38</v>
      </c>
      <c r="C38" s="31"/>
      <c r="D38" s="59"/>
      <c r="E38" s="33"/>
      <c r="F38" s="33"/>
      <c r="G38" s="59"/>
      <c r="H38" s="33"/>
      <c r="I38" s="36"/>
      <c r="J38" s="31"/>
      <c r="K38" s="59"/>
      <c r="L38" s="33"/>
      <c r="M38" s="33"/>
      <c r="N38" s="59"/>
      <c r="O38" s="33"/>
      <c r="P38" s="60"/>
      <c r="Q38" s="35"/>
      <c r="R38" s="59"/>
      <c r="S38" s="33"/>
      <c r="T38" s="33"/>
      <c r="U38" s="59"/>
      <c r="V38" s="33"/>
      <c r="W38" s="36"/>
    </row>
    <row r="39" spans="1:23" ht="15.75" thickBot="1">
      <c r="A39" s="63"/>
      <c r="B39" s="64" t="s">
        <v>40</v>
      </c>
      <c r="C39" s="65"/>
      <c r="D39" s="66"/>
      <c r="E39" s="67"/>
      <c r="F39" s="67"/>
      <c r="G39" s="66"/>
      <c r="H39" s="67"/>
      <c r="I39" s="68"/>
      <c r="J39" s="65"/>
      <c r="K39" s="66"/>
      <c r="L39" s="67"/>
      <c r="M39" s="67"/>
      <c r="N39" s="66"/>
      <c r="O39" s="67"/>
      <c r="P39" s="69"/>
      <c r="Q39" s="70"/>
      <c r="R39" s="66"/>
      <c r="S39" s="67"/>
      <c r="T39" s="67"/>
      <c r="U39" s="66"/>
      <c r="V39" s="67"/>
      <c r="W39" s="68"/>
    </row>
    <row r="40" spans="1:23" ht="15.75" thickBot="1">
      <c r="A40" s="44" t="s">
        <v>54</v>
      </c>
      <c r="B40" s="45" t="s">
        <v>55</v>
      </c>
      <c r="C40" s="44"/>
      <c r="D40" s="46"/>
      <c r="E40" s="33"/>
      <c r="F40" s="46"/>
      <c r="G40" s="46"/>
      <c r="H40" s="46">
        <f>H51</f>
        <v>0</v>
      </c>
      <c r="I40" s="71"/>
      <c r="J40" s="44"/>
      <c r="K40" s="46"/>
      <c r="L40" s="33"/>
      <c r="M40" s="46"/>
      <c r="N40" s="46"/>
      <c r="O40" s="46">
        <f>O51</f>
        <v>0</v>
      </c>
      <c r="P40" s="33"/>
      <c r="Q40" s="72"/>
      <c r="R40" s="46"/>
      <c r="S40" s="48"/>
      <c r="T40" s="46"/>
      <c r="U40" s="46">
        <f>SUM(U41:U79)</f>
        <v>0</v>
      </c>
      <c r="V40" s="46">
        <f>SUM(V41:V79)</f>
        <v>0</v>
      </c>
      <c r="W40" s="49"/>
    </row>
    <row r="41" spans="1:23" ht="15">
      <c r="A41" s="51" t="s">
        <v>56</v>
      </c>
      <c r="B41" s="52" t="s">
        <v>57</v>
      </c>
      <c r="C41" s="53"/>
      <c r="D41" s="54"/>
      <c r="E41" s="55"/>
      <c r="F41" s="55"/>
      <c r="G41" s="54"/>
      <c r="H41" s="55"/>
      <c r="I41" s="56"/>
      <c r="J41" s="53"/>
      <c r="K41" s="54"/>
      <c r="L41" s="55"/>
      <c r="M41" s="55"/>
      <c r="N41" s="54"/>
      <c r="O41" s="55"/>
      <c r="P41" s="57"/>
      <c r="Q41" s="58"/>
      <c r="R41" s="54"/>
      <c r="S41" s="55"/>
      <c r="T41" s="55"/>
      <c r="U41" s="54"/>
      <c r="V41" s="55"/>
      <c r="W41" s="56"/>
    </row>
    <row r="42" spans="1:23" ht="15">
      <c r="A42" s="29" t="s">
        <v>58</v>
      </c>
      <c r="B42" s="73" t="s">
        <v>59</v>
      </c>
      <c r="C42" s="31"/>
      <c r="D42" s="59"/>
      <c r="E42" s="33"/>
      <c r="F42" s="33"/>
      <c r="G42" s="59"/>
      <c r="H42" s="33"/>
      <c r="I42" s="36"/>
      <c r="J42" s="31"/>
      <c r="K42" s="59"/>
      <c r="L42" s="33"/>
      <c r="M42" s="33"/>
      <c r="N42" s="59"/>
      <c r="O42" s="33"/>
      <c r="P42" s="60"/>
      <c r="Q42" s="35"/>
      <c r="R42" s="59"/>
      <c r="S42" s="33"/>
      <c r="T42" s="33"/>
      <c r="U42" s="59"/>
      <c r="V42" s="33"/>
      <c r="W42" s="36"/>
    </row>
    <row r="43" spans="1:23" ht="15">
      <c r="A43" s="29" t="s">
        <v>60</v>
      </c>
      <c r="B43" s="73" t="s">
        <v>61</v>
      </c>
      <c r="C43" s="31"/>
      <c r="D43" s="59"/>
      <c r="E43" s="33"/>
      <c r="F43" s="33"/>
      <c r="G43" s="59"/>
      <c r="H43" s="33"/>
      <c r="I43" s="36"/>
      <c r="J43" s="31"/>
      <c r="K43" s="59"/>
      <c r="L43" s="33"/>
      <c r="M43" s="33"/>
      <c r="N43" s="59"/>
      <c r="O43" s="33"/>
      <c r="P43" s="60"/>
      <c r="Q43" s="35"/>
      <c r="R43" s="59"/>
      <c r="S43" s="33"/>
      <c r="T43" s="33"/>
      <c r="U43" s="59"/>
      <c r="V43" s="33"/>
      <c r="W43" s="36"/>
    </row>
    <row r="44" spans="1:23" ht="25.5">
      <c r="A44" s="29" t="s">
        <v>62</v>
      </c>
      <c r="B44" s="73" t="s">
        <v>63</v>
      </c>
      <c r="C44" s="31"/>
      <c r="D44" s="59"/>
      <c r="E44" s="33"/>
      <c r="F44" s="33"/>
      <c r="G44" s="59"/>
      <c r="H44" s="33"/>
      <c r="I44" s="36"/>
      <c r="J44" s="31"/>
      <c r="K44" s="59"/>
      <c r="L44" s="33"/>
      <c r="M44" s="33"/>
      <c r="N44" s="59"/>
      <c r="O44" s="33"/>
      <c r="P44" s="60"/>
      <c r="Q44" s="35"/>
      <c r="R44" s="59"/>
      <c r="S44" s="33"/>
      <c r="T44" s="33"/>
      <c r="U44" s="59"/>
      <c r="V44" s="33"/>
      <c r="W44" s="36"/>
    </row>
    <row r="45" spans="1:23" ht="38.25">
      <c r="A45" s="29" t="s">
        <v>64</v>
      </c>
      <c r="B45" s="73" t="s">
        <v>65</v>
      </c>
      <c r="C45" s="31"/>
      <c r="D45" s="59"/>
      <c r="E45" s="33"/>
      <c r="F45" s="33"/>
      <c r="G45" s="59"/>
      <c r="H45" s="33"/>
      <c r="I45" s="36"/>
      <c r="J45" s="31"/>
      <c r="K45" s="59"/>
      <c r="L45" s="33"/>
      <c r="M45" s="33"/>
      <c r="N45" s="59"/>
      <c r="O45" s="33"/>
      <c r="P45" s="60"/>
      <c r="Q45" s="35"/>
      <c r="R45" s="59"/>
      <c r="S45" s="33"/>
      <c r="T45" s="33"/>
      <c r="U45" s="59"/>
      <c r="V45" s="33"/>
      <c r="W45" s="36"/>
    </row>
    <row r="46" spans="1:23" ht="15">
      <c r="A46" s="29"/>
      <c r="B46" s="73" t="s">
        <v>39</v>
      </c>
      <c r="C46" s="31"/>
      <c r="D46" s="59"/>
      <c r="E46" s="33"/>
      <c r="F46" s="33"/>
      <c r="G46" s="59"/>
      <c r="H46" s="33"/>
      <c r="I46" s="36"/>
      <c r="J46" s="31"/>
      <c r="K46" s="59"/>
      <c r="L46" s="33"/>
      <c r="M46" s="33"/>
      <c r="N46" s="59"/>
      <c r="O46" s="33"/>
      <c r="P46" s="60"/>
      <c r="Q46" s="35"/>
      <c r="R46" s="59"/>
      <c r="S46" s="33"/>
      <c r="T46" s="33"/>
      <c r="U46" s="59"/>
      <c r="V46" s="33"/>
      <c r="W46" s="36"/>
    </row>
    <row r="47" spans="1:23" ht="15">
      <c r="A47" s="29" t="s">
        <v>66</v>
      </c>
      <c r="B47" s="73" t="s">
        <v>67</v>
      </c>
      <c r="C47" s="31"/>
      <c r="D47" s="59"/>
      <c r="E47" s="33"/>
      <c r="F47" s="33"/>
      <c r="G47" s="59"/>
      <c r="H47" s="33"/>
      <c r="I47" s="36"/>
      <c r="J47" s="31"/>
      <c r="K47" s="59"/>
      <c r="L47" s="33"/>
      <c r="M47" s="33"/>
      <c r="N47" s="59"/>
      <c r="O47" s="33"/>
      <c r="P47" s="33"/>
      <c r="Q47" s="35"/>
      <c r="R47" s="59"/>
      <c r="S47" s="33"/>
      <c r="T47" s="33"/>
      <c r="U47" s="59"/>
      <c r="V47" s="33"/>
      <c r="W47" s="36"/>
    </row>
    <row r="48" spans="1:23" ht="15">
      <c r="A48" s="29" t="s">
        <v>68</v>
      </c>
      <c r="B48" s="73" t="s">
        <v>61</v>
      </c>
      <c r="C48" s="31"/>
      <c r="D48" s="59"/>
      <c r="E48" s="33"/>
      <c r="F48" s="33"/>
      <c r="G48" s="59"/>
      <c r="H48" s="33"/>
      <c r="I48" s="36"/>
      <c r="J48" s="31"/>
      <c r="K48" s="59"/>
      <c r="L48" s="33"/>
      <c r="M48" s="33"/>
      <c r="N48" s="59"/>
      <c r="O48" s="33"/>
      <c r="P48" s="60"/>
      <c r="Q48" s="35"/>
      <c r="R48" s="59"/>
      <c r="S48" s="33"/>
      <c r="T48" s="33"/>
      <c r="U48" s="59"/>
      <c r="V48" s="33"/>
      <c r="W48" s="36"/>
    </row>
    <row r="49" spans="1:23" ht="25.5">
      <c r="A49" s="29" t="s">
        <v>69</v>
      </c>
      <c r="B49" s="62" t="s">
        <v>63</v>
      </c>
      <c r="C49" s="31"/>
      <c r="D49" s="59"/>
      <c r="E49" s="33"/>
      <c r="F49" s="33"/>
      <c r="G49" s="59"/>
      <c r="H49" s="33"/>
      <c r="I49" s="36"/>
      <c r="J49" s="31"/>
      <c r="K49" s="59"/>
      <c r="L49" s="33"/>
      <c r="M49" s="33"/>
      <c r="N49" s="59"/>
      <c r="O49" s="33"/>
      <c r="P49" s="60"/>
      <c r="Q49" s="35"/>
      <c r="R49" s="59"/>
      <c r="S49" s="33"/>
      <c r="T49" s="33"/>
      <c r="U49" s="59"/>
      <c r="V49" s="33"/>
      <c r="W49" s="36"/>
    </row>
    <row r="50" spans="1:23" ht="38.25">
      <c r="A50" s="29" t="s">
        <v>70</v>
      </c>
      <c r="B50" s="62" t="s">
        <v>71</v>
      </c>
      <c r="C50" s="31"/>
      <c r="D50" s="59"/>
      <c r="E50" s="33"/>
      <c r="F50" s="33"/>
      <c r="G50" s="59"/>
      <c r="H50" s="33"/>
      <c r="I50" s="36"/>
      <c r="J50" s="31"/>
      <c r="K50" s="59"/>
      <c r="L50" s="33"/>
      <c r="M50" s="33"/>
      <c r="N50" s="59"/>
      <c r="O50" s="33"/>
      <c r="P50" s="60"/>
      <c r="Q50" s="35"/>
      <c r="R50" s="59"/>
      <c r="S50" s="33"/>
      <c r="T50" s="33"/>
      <c r="U50" s="59"/>
      <c r="V50" s="33"/>
      <c r="W50" s="36"/>
    </row>
    <row r="51" spans="1:23" ht="15">
      <c r="A51" s="29"/>
      <c r="B51" s="62" t="s">
        <v>39</v>
      </c>
      <c r="C51" s="31"/>
      <c r="D51" s="59"/>
      <c r="E51" s="33"/>
      <c r="F51" s="33"/>
      <c r="G51" s="59"/>
      <c r="H51" s="33"/>
      <c r="I51" s="36"/>
      <c r="J51" s="31"/>
      <c r="K51" s="59"/>
      <c r="L51" s="33"/>
      <c r="M51" s="33"/>
      <c r="N51" s="59"/>
      <c r="O51" s="33"/>
      <c r="P51" s="60"/>
      <c r="Q51" s="35"/>
      <c r="R51" s="59"/>
      <c r="S51" s="33"/>
      <c r="T51" s="33"/>
      <c r="U51" s="59"/>
      <c r="V51" s="33"/>
      <c r="W51" s="36">
        <f>S51+V51</f>
        <v>0</v>
      </c>
    </row>
    <row r="52" spans="1:23" ht="15">
      <c r="A52" s="29"/>
      <c r="B52" s="62" t="s">
        <v>72</v>
      </c>
      <c r="C52" s="31"/>
      <c r="D52" s="59"/>
      <c r="E52" s="33"/>
      <c r="F52" s="33"/>
      <c r="G52" s="59"/>
      <c r="H52" s="33"/>
      <c r="I52" s="36"/>
      <c r="J52" s="31"/>
      <c r="K52" s="59"/>
      <c r="L52" s="33"/>
      <c r="M52" s="33"/>
      <c r="N52" s="59"/>
      <c r="O52" s="33"/>
      <c r="P52" s="60"/>
      <c r="Q52" s="35"/>
      <c r="R52" s="59"/>
      <c r="S52" s="33"/>
      <c r="T52" s="33"/>
      <c r="U52" s="59"/>
      <c r="V52" s="33"/>
      <c r="W52" s="36"/>
    </row>
    <row r="53" spans="1:23" ht="25.5">
      <c r="A53" s="29" t="s">
        <v>73</v>
      </c>
      <c r="B53" s="62" t="s">
        <v>74</v>
      </c>
      <c r="C53" s="31"/>
      <c r="D53" s="59"/>
      <c r="E53" s="33"/>
      <c r="F53" s="33"/>
      <c r="G53" s="59"/>
      <c r="H53" s="33"/>
      <c r="I53" s="36"/>
      <c r="J53" s="31"/>
      <c r="K53" s="59"/>
      <c r="L53" s="33"/>
      <c r="M53" s="33"/>
      <c r="N53" s="59"/>
      <c r="O53" s="33"/>
      <c r="P53" s="60"/>
      <c r="Q53" s="35"/>
      <c r="R53" s="59"/>
      <c r="S53" s="33"/>
      <c r="T53" s="33"/>
      <c r="U53" s="59"/>
      <c r="V53" s="33"/>
      <c r="W53" s="36"/>
    </row>
    <row r="54" spans="1:23" ht="38.25">
      <c r="A54" s="29" t="s">
        <v>75</v>
      </c>
      <c r="B54" s="62" t="s">
        <v>71</v>
      </c>
      <c r="C54" s="31"/>
      <c r="D54" s="59"/>
      <c r="E54" s="33"/>
      <c r="F54" s="33"/>
      <c r="G54" s="59"/>
      <c r="H54" s="33"/>
      <c r="I54" s="36"/>
      <c r="J54" s="31"/>
      <c r="K54" s="59"/>
      <c r="L54" s="33"/>
      <c r="M54" s="33"/>
      <c r="N54" s="59"/>
      <c r="O54" s="33"/>
      <c r="P54" s="60"/>
      <c r="Q54" s="35"/>
      <c r="R54" s="59"/>
      <c r="S54" s="33"/>
      <c r="T54" s="33"/>
      <c r="U54" s="59"/>
      <c r="V54" s="33"/>
      <c r="W54" s="36"/>
    </row>
    <row r="55" spans="1:23" ht="15">
      <c r="A55" s="29"/>
      <c r="B55" s="74" t="s">
        <v>39</v>
      </c>
      <c r="C55" s="31"/>
      <c r="D55" s="59"/>
      <c r="E55" s="33"/>
      <c r="F55" s="33"/>
      <c r="G55" s="59"/>
      <c r="H55" s="33"/>
      <c r="I55" s="36"/>
      <c r="J55" s="31"/>
      <c r="K55" s="59"/>
      <c r="L55" s="33"/>
      <c r="M55" s="33"/>
      <c r="N55" s="59"/>
      <c r="O55" s="33"/>
      <c r="P55" s="60"/>
      <c r="Q55" s="35"/>
      <c r="R55" s="59"/>
      <c r="S55" s="33"/>
      <c r="T55" s="33"/>
      <c r="U55" s="59"/>
      <c r="V55" s="33"/>
      <c r="W55" s="36">
        <f aca="true" t="shared" si="0" ref="W55:W78">S55+V55</f>
        <v>0</v>
      </c>
    </row>
    <row r="56" spans="1:23" ht="15">
      <c r="A56" s="29"/>
      <c r="B56" s="62" t="s">
        <v>72</v>
      </c>
      <c r="C56" s="31"/>
      <c r="D56" s="59"/>
      <c r="E56" s="33"/>
      <c r="F56" s="33"/>
      <c r="G56" s="59"/>
      <c r="H56" s="33"/>
      <c r="I56" s="36"/>
      <c r="J56" s="31"/>
      <c r="K56" s="59"/>
      <c r="L56" s="33"/>
      <c r="M56" s="33"/>
      <c r="N56" s="59"/>
      <c r="O56" s="33"/>
      <c r="P56" s="60"/>
      <c r="Q56" s="35"/>
      <c r="R56" s="59"/>
      <c r="S56" s="33"/>
      <c r="T56" s="33"/>
      <c r="U56" s="59"/>
      <c r="V56" s="33"/>
      <c r="W56" s="36"/>
    </row>
    <row r="57" spans="1:23" ht="25.5">
      <c r="A57" s="29" t="s">
        <v>76</v>
      </c>
      <c r="B57" s="62" t="s">
        <v>77</v>
      </c>
      <c r="C57" s="31"/>
      <c r="D57" s="59"/>
      <c r="E57" s="33"/>
      <c r="F57" s="33"/>
      <c r="G57" s="59"/>
      <c r="H57" s="33"/>
      <c r="I57" s="36"/>
      <c r="J57" s="31"/>
      <c r="K57" s="59"/>
      <c r="L57" s="33"/>
      <c r="M57" s="33"/>
      <c r="N57" s="59"/>
      <c r="O57" s="33"/>
      <c r="P57" s="60"/>
      <c r="Q57" s="35"/>
      <c r="R57" s="59"/>
      <c r="S57" s="33"/>
      <c r="T57" s="33"/>
      <c r="U57" s="59"/>
      <c r="V57" s="33"/>
      <c r="W57" s="36"/>
    </row>
    <row r="58" spans="1:23" ht="38.25">
      <c r="A58" s="29"/>
      <c r="B58" s="62" t="s">
        <v>71</v>
      </c>
      <c r="C58" s="31"/>
      <c r="D58" s="59"/>
      <c r="E58" s="33"/>
      <c r="F58" s="33"/>
      <c r="G58" s="59"/>
      <c r="H58" s="33"/>
      <c r="I58" s="36"/>
      <c r="J58" s="31"/>
      <c r="K58" s="59"/>
      <c r="L58" s="33"/>
      <c r="M58" s="33"/>
      <c r="N58" s="59"/>
      <c r="O58" s="33"/>
      <c r="P58" s="60"/>
      <c r="Q58" s="35"/>
      <c r="R58" s="59"/>
      <c r="S58" s="33"/>
      <c r="T58" s="33"/>
      <c r="U58" s="59"/>
      <c r="V58" s="33"/>
      <c r="W58" s="36"/>
    </row>
    <row r="59" spans="1:23" ht="15">
      <c r="A59" s="29"/>
      <c r="B59" s="74" t="s">
        <v>39</v>
      </c>
      <c r="C59" s="31"/>
      <c r="D59" s="59"/>
      <c r="E59" s="33"/>
      <c r="F59" s="33"/>
      <c r="G59" s="59"/>
      <c r="H59" s="33"/>
      <c r="I59" s="36"/>
      <c r="J59" s="31"/>
      <c r="K59" s="59"/>
      <c r="L59" s="33"/>
      <c r="M59" s="33"/>
      <c r="N59" s="59"/>
      <c r="O59" s="33"/>
      <c r="P59" s="60"/>
      <c r="Q59" s="35"/>
      <c r="R59" s="59"/>
      <c r="S59" s="33"/>
      <c r="T59" s="33"/>
      <c r="U59" s="59"/>
      <c r="V59" s="33"/>
      <c r="W59" s="36"/>
    </row>
    <row r="60" spans="1:23" ht="15">
      <c r="A60" s="29"/>
      <c r="B60" s="62" t="s">
        <v>72</v>
      </c>
      <c r="C60" s="31"/>
      <c r="D60" s="59"/>
      <c r="E60" s="33"/>
      <c r="F60" s="33"/>
      <c r="G60" s="59"/>
      <c r="H60" s="33"/>
      <c r="I60" s="36"/>
      <c r="J60" s="31"/>
      <c r="K60" s="59"/>
      <c r="L60" s="33"/>
      <c r="M60" s="33"/>
      <c r="N60" s="59"/>
      <c r="O60" s="33"/>
      <c r="P60" s="60"/>
      <c r="Q60" s="35"/>
      <c r="R60" s="59"/>
      <c r="S60" s="33"/>
      <c r="T60" s="33"/>
      <c r="U60" s="59"/>
      <c r="V60" s="33"/>
      <c r="W60" s="36">
        <f aca="true" t="shared" si="1" ref="W60">S60+V60</f>
        <v>0</v>
      </c>
    </row>
    <row r="61" spans="1:23" ht="15">
      <c r="A61" s="29" t="s">
        <v>78</v>
      </c>
      <c r="B61" s="62" t="s">
        <v>79</v>
      </c>
      <c r="C61" s="31"/>
      <c r="D61" s="59"/>
      <c r="E61" s="33"/>
      <c r="F61" s="33"/>
      <c r="G61" s="59"/>
      <c r="H61" s="33"/>
      <c r="I61" s="36"/>
      <c r="J61" s="31"/>
      <c r="K61" s="59"/>
      <c r="L61" s="33"/>
      <c r="M61" s="33"/>
      <c r="N61" s="59"/>
      <c r="O61" s="33"/>
      <c r="P61" s="60"/>
      <c r="Q61" s="35"/>
      <c r="R61" s="59"/>
      <c r="S61" s="33"/>
      <c r="T61" s="33"/>
      <c r="U61" s="59"/>
      <c r="V61" s="33"/>
      <c r="W61" s="36"/>
    </row>
    <row r="62" spans="1:23" ht="25.5">
      <c r="A62" s="29"/>
      <c r="B62" s="62" t="s">
        <v>77</v>
      </c>
      <c r="C62" s="31"/>
      <c r="D62" s="59"/>
      <c r="E62" s="33"/>
      <c r="F62" s="33"/>
      <c r="G62" s="59"/>
      <c r="H62" s="33"/>
      <c r="I62" s="36"/>
      <c r="J62" s="31"/>
      <c r="K62" s="59"/>
      <c r="L62" s="33"/>
      <c r="M62" s="33"/>
      <c r="N62" s="59"/>
      <c r="O62" s="33"/>
      <c r="P62" s="60"/>
      <c r="Q62" s="35"/>
      <c r="R62" s="59"/>
      <c r="S62" s="33"/>
      <c r="T62" s="33"/>
      <c r="U62" s="59"/>
      <c r="V62" s="33"/>
      <c r="W62" s="36"/>
    </row>
    <row r="63" spans="1:23" ht="15">
      <c r="A63" s="29"/>
      <c r="B63" s="74" t="s">
        <v>39</v>
      </c>
      <c r="C63" s="31"/>
      <c r="D63" s="59"/>
      <c r="E63" s="33"/>
      <c r="F63" s="33"/>
      <c r="G63" s="59"/>
      <c r="H63" s="33"/>
      <c r="I63" s="36"/>
      <c r="J63" s="31"/>
      <c r="K63" s="59"/>
      <c r="L63" s="33"/>
      <c r="M63" s="33"/>
      <c r="N63" s="59"/>
      <c r="O63" s="33"/>
      <c r="P63" s="60"/>
      <c r="Q63" s="35"/>
      <c r="R63" s="59"/>
      <c r="S63" s="33"/>
      <c r="T63" s="33"/>
      <c r="U63" s="59"/>
      <c r="V63" s="33"/>
      <c r="W63" s="36">
        <f t="shared" si="0"/>
        <v>0</v>
      </c>
    </row>
    <row r="64" spans="1:23" ht="15">
      <c r="A64" s="29"/>
      <c r="B64" s="62" t="s">
        <v>80</v>
      </c>
      <c r="C64" s="31"/>
      <c r="D64" s="59"/>
      <c r="E64" s="33"/>
      <c r="F64" s="33"/>
      <c r="G64" s="59"/>
      <c r="H64" s="33"/>
      <c r="I64" s="36"/>
      <c r="J64" s="31"/>
      <c r="K64" s="59"/>
      <c r="L64" s="33"/>
      <c r="M64" s="33"/>
      <c r="N64" s="59"/>
      <c r="O64" s="33"/>
      <c r="P64" s="60"/>
      <c r="Q64" s="35"/>
      <c r="R64" s="59"/>
      <c r="S64" s="33"/>
      <c r="T64" s="33"/>
      <c r="U64" s="59"/>
      <c r="V64" s="33"/>
      <c r="W64" s="36"/>
    </row>
    <row r="65" spans="1:23" ht="15">
      <c r="A65" s="29" t="s">
        <v>81</v>
      </c>
      <c r="B65" s="73" t="s">
        <v>82</v>
      </c>
      <c r="C65" s="31"/>
      <c r="D65" s="59"/>
      <c r="E65" s="33"/>
      <c r="F65" s="33"/>
      <c r="G65" s="59"/>
      <c r="H65" s="33"/>
      <c r="I65" s="36"/>
      <c r="J65" s="31"/>
      <c r="K65" s="59"/>
      <c r="L65" s="33"/>
      <c r="M65" s="33"/>
      <c r="N65" s="59"/>
      <c r="O65" s="33"/>
      <c r="P65" s="60"/>
      <c r="Q65" s="35"/>
      <c r="R65" s="59"/>
      <c r="S65" s="33"/>
      <c r="T65" s="33"/>
      <c r="U65" s="59"/>
      <c r="V65" s="33"/>
      <c r="W65" s="36"/>
    </row>
    <row r="66" spans="1:23" ht="15">
      <c r="A66" s="29" t="s">
        <v>83</v>
      </c>
      <c r="B66" s="73" t="s">
        <v>59</v>
      </c>
      <c r="C66" s="31"/>
      <c r="D66" s="59"/>
      <c r="E66" s="33"/>
      <c r="F66" s="33"/>
      <c r="G66" s="59"/>
      <c r="H66" s="33"/>
      <c r="I66" s="36"/>
      <c r="J66" s="31"/>
      <c r="K66" s="59"/>
      <c r="L66" s="33"/>
      <c r="M66" s="33"/>
      <c r="N66" s="59"/>
      <c r="O66" s="33"/>
      <c r="P66" s="60"/>
      <c r="Q66" s="35"/>
      <c r="R66" s="59"/>
      <c r="S66" s="33"/>
      <c r="T66" s="33"/>
      <c r="U66" s="59"/>
      <c r="V66" s="33"/>
      <c r="W66" s="36"/>
    </row>
    <row r="67" spans="1:23" ht="15">
      <c r="A67" s="29" t="s">
        <v>84</v>
      </c>
      <c r="B67" s="62" t="s">
        <v>61</v>
      </c>
      <c r="C67" s="31"/>
      <c r="D67" s="59"/>
      <c r="E67" s="33"/>
      <c r="F67" s="33"/>
      <c r="G67" s="59"/>
      <c r="H67" s="33"/>
      <c r="I67" s="36"/>
      <c r="J67" s="31"/>
      <c r="K67" s="59"/>
      <c r="L67" s="33"/>
      <c r="M67" s="33"/>
      <c r="N67" s="59"/>
      <c r="O67" s="33"/>
      <c r="P67" s="60"/>
      <c r="Q67" s="35"/>
      <c r="R67" s="59"/>
      <c r="S67" s="33"/>
      <c r="T67" s="33"/>
      <c r="U67" s="59"/>
      <c r="V67" s="33"/>
      <c r="W67" s="36"/>
    </row>
    <row r="68" spans="1:23" ht="25.5">
      <c r="A68" s="29" t="s">
        <v>85</v>
      </c>
      <c r="B68" s="62" t="s">
        <v>74</v>
      </c>
      <c r="C68" s="31"/>
      <c r="D68" s="59"/>
      <c r="E68" s="33"/>
      <c r="F68" s="33"/>
      <c r="G68" s="59"/>
      <c r="H68" s="33"/>
      <c r="I68" s="36"/>
      <c r="J68" s="31"/>
      <c r="K68" s="59"/>
      <c r="L68" s="33"/>
      <c r="M68" s="33"/>
      <c r="N68" s="59"/>
      <c r="O68" s="33"/>
      <c r="P68" s="60"/>
      <c r="Q68" s="35"/>
      <c r="R68" s="59"/>
      <c r="S68" s="33"/>
      <c r="T68" s="33"/>
      <c r="U68" s="59"/>
      <c r="V68" s="33"/>
      <c r="W68" s="36"/>
    </row>
    <row r="69" spans="1:23" ht="15">
      <c r="A69" s="29"/>
      <c r="B69" s="62" t="s">
        <v>80</v>
      </c>
      <c r="C69" s="31"/>
      <c r="D69" s="59"/>
      <c r="E69" s="33"/>
      <c r="F69" s="33"/>
      <c r="G69" s="59"/>
      <c r="H69" s="33"/>
      <c r="I69" s="36"/>
      <c r="J69" s="31"/>
      <c r="K69" s="59"/>
      <c r="L69" s="33"/>
      <c r="M69" s="33"/>
      <c r="N69" s="59"/>
      <c r="O69" s="33"/>
      <c r="P69" s="60"/>
      <c r="Q69" s="35"/>
      <c r="R69" s="59"/>
      <c r="S69" s="33"/>
      <c r="T69" s="33"/>
      <c r="U69" s="59"/>
      <c r="V69" s="33"/>
      <c r="W69" s="36"/>
    </row>
    <row r="70" spans="1:23" ht="15">
      <c r="A70" s="29" t="s">
        <v>86</v>
      </c>
      <c r="B70" s="62" t="s">
        <v>67</v>
      </c>
      <c r="C70" s="31"/>
      <c r="D70" s="59"/>
      <c r="E70" s="33"/>
      <c r="F70" s="33"/>
      <c r="G70" s="59"/>
      <c r="H70" s="33"/>
      <c r="I70" s="36"/>
      <c r="J70" s="31"/>
      <c r="K70" s="59"/>
      <c r="L70" s="33"/>
      <c r="M70" s="33"/>
      <c r="N70" s="59"/>
      <c r="O70" s="33"/>
      <c r="P70" s="60"/>
      <c r="Q70" s="35"/>
      <c r="R70" s="59"/>
      <c r="S70" s="33"/>
      <c r="T70" s="33"/>
      <c r="U70" s="59"/>
      <c r="V70" s="33"/>
      <c r="W70" s="36"/>
    </row>
    <row r="71" spans="1:23" ht="15">
      <c r="A71" s="29" t="s">
        <v>87</v>
      </c>
      <c r="B71" s="62" t="s">
        <v>61</v>
      </c>
      <c r="C71" s="31"/>
      <c r="D71" s="59"/>
      <c r="E71" s="33"/>
      <c r="F71" s="33"/>
      <c r="G71" s="59"/>
      <c r="H71" s="33"/>
      <c r="I71" s="36"/>
      <c r="J71" s="31"/>
      <c r="K71" s="59"/>
      <c r="L71" s="33"/>
      <c r="M71" s="33"/>
      <c r="N71" s="59"/>
      <c r="O71" s="33"/>
      <c r="P71" s="60"/>
      <c r="Q71" s="35"/>
      <c r="R71" s="59"/>
      <c r="S71" s="33"/>
      <c r="T71" s="33"/>
      <c r="U71" s="59"/>
      <c r="V71" s="33"/>
      <c r="W71" s="36"/>
    </row>
    <row r="72" spans="1:23" ht="25.5">
      <c r="A72" s="29" t="s">
        <v>88</v>
      </c>
      <c r="B72" s="62" t="s">
        <v>63</v>
      </c>
      <c r="C72" s="31"/>
      <c r="D72" s="59"/>
      <c r="E72" s="33"/>
      <c r="F72" s="33"/>
      <c r="G72" s="59"/>
      <c r="H72" s="33"/>
      <c r="I72" s="36"/>
      <c r="J72" s="31"/>
      <c r="K72" s="59"/>
      <c r="L72" s="33"/>
      <c r="M72" s="33"/>
      <c r="N72" s="59"/>
      <c r="O72" s="33"/>
      <c r="P72" s="60"/>
      <c r="Q72" s="35"/>
      <c r="R72" s="59"/>
      <c r="S72" s="33"/>
      <c r="T72" s="33"/>
      <c r="U72" s="59"/>
      <c r="V72" s="33"/>
      <c r="W72" s="36"/>
    </row>
    <row r="73" spans="1:23" ht="15">
      <c r="A73" s="29"/>
      <c r="B73" s="62" t="s">
        <v>39</v>
      </c>
      <c r="C73" s="31"/>
      <c r="D73" s="59"/>
      <c r="E73" s="33"/>
      <c r="F73" s="33"/>
      <c r="G73" s="59"/>
      <c r="H73" s="33"/>
      <c r="I73" s="36"/>
      <c r="J73" s="31"/>
      <c r="K73" s="59"/>
      <c r="L73" s="33"/>
      <c r="M73" s="33"/>
      <c r="N73" s="59"/>
      <c r="O73" s="33"/>
      <c r="P73" s="60"/>
      <c r="Q73" s="35"/>
      <c r="R73" s="59"/>
      <c r="S73" s="33"/>
      <c r="T73" s="33"/>
      <c r="U73" s="59"/>
      <c r="V73" s="33"/>
      <c r="W73" s="36"/>
    </row>
    <row r="74" spans="1:23" ht="15">
      <c r="A74" s="29"/>
      <c r="B74" s="62" t="s">
        <v>80</v>
      </c>
      <c r="C74" s="31"/>
      <c r="D74" s="59"/>
      <c r="E74" s="33"/>
      <c r="F74" s="33"/>
      <c r="G74" s="59"/>
      <c r="H74" s="33"/>
      <c r="I74" s="36"/>
      <c r="J74" s="31"/>
      <c r="K74" s="59"/>
      <c r="L74" s="33"/>
      <c r="M74" s="33"/>
      <c r="N74" s="59"/>
      <c r="O74" s="33"/>
      <c r="P74" s="60"/>
      <c r="Q74" s="35"/>
      <c r="R74" s="59"/>
      <c r="S74" s="33"/>
      <c r="T74" s="33"/>
      <c r="U74" s="59"/>
      <c r="V74" s="33"/>
      <c r="W74" s="36"/>
    </row>
    <row r="75" spans="1:23" ht="25.5">
      <c r="A75" s="29" t="s">
        <v>89</v>
      </c>
      <c r="B75" s="62" t="s">
        <v>74</v>
      </c>
      <c r="C75" s="31"/>
      <c r="D75" s="59"/>
      <c r="E75" s="33"/>
      <c r="F75" s="33"/>
      <c r="G75" s="59"/>
      <c r="H75" s="33"/>
      <c r="I75" s="36"/>
      <c r="J75" s="31"/>
      <c r="K75" s="59"/>
      <c r="L75" s="33"/>
      <c r="M75" s="33"/>
      <c r="N75" s="59"/>
      <c r="O75" s="33"/>
      <c r="P75" s="60"/>
      <c r="Q75" s="35"/>
      <c r="R75" s="59"/>
      <c r="S75" s="33"/>
      <c r="T75" s="33"/>
      <c r="U75" s="59"/>
      <c r="V75" s="33"/>
      <c r="W75" s="36"/>
    </row>
    <row r="76" spans="1:23" ht="15">
      <c r="A76" s="29"/>
      <c r="B76" s="62" t="s">
        <v>39</v>
      </c>
      <c r="C76" s="31"/>
      <c r="D76" s="59"/>
      <c r="E76" s="33"/>
      <c r="F76" s="33"/>
      <c r="G76" s="59"/>
      <c r="H76" s="33"/>
      <c r="I76" s="36"/>
      <c r="J76" s="31"/>
      <c r="K76" s="59"/>
      <c r="L76" s="33"/>
      <c r="M76" s="33"/>
      <c r="N76" s="59"/>
      <c r="O76" s="33"/>
      <c r="P76" s="60"/>
      <c r="Q76" s="35"/>
      <c r="R76" s="59"/>
      <c r="S76" s="33"/>
      <c r="T76" s="33"/>
      <c r="U76" s="59"/>
      <c r="V76" s="33"/>
      <c r="W76" s="36"/>
    </row>
    <row r="77" spans="1:23" ht="25.5">
      <c r="A77" s="29" t="s">
        <v>90</v>
      </c>
      <c r="B77" s="62" t="s">
        <v>77</v>
      </c>
      <c r="C77" s="31"/>
      <c r="D77" s="59"/>
      <c r="E77" s="33"/>
      <c r="F77" s="33"/>
      <c r="G77" s="59"/>
      <c r="H77" s="33"/>
      <c r="I77" s="36"/>
      <c r="J77" s="31"/>
      <c r="K77" s="59"/>
      <c r="L77" s="33"/>
      <c r="M77" s="33"/>
      <c r="N77" s="59"/>
      <c r="O77" s="33"/>
      <c r="P77" s="60"/>
      <c r="Q77" s="35"/>
      <c r="R77" s="59"/>
      <c r="S77" s="33"/>
      <c r="T77" s="33"/>
      <c r="U77" s="59"/>
      <c r="V77" s="33"/>
      <c r="W77" s="36"/>
    </row>
    <row r="78" spans="1:23" ht="15">
      <c r="A78" s="29"/>
      <c r="B78" s="62" t="s">
        <v>39</v>
      </c>
      <c r="C78" s="31"/>
      <c r="D78" s="59"/>
      <c r="E78" s="33"/>
      <c r="F78" s="33"/>
      <c r="G78" s="59"/>
      <c r="H78" s="33"/>
      <c r="I78" s="36"/>
      <c r="J78" s="31"/>
      <c r="K78" s="59"/>
      <c r="L78" s="33"/>
      <c r="M78" s="33"/>
      <c r="N78" s="59"/>
      <c r="O78" s="33"/>
      <c r="P78" s="60"/>
      <c r="Q78" s="35"/>
      <c r="R78" s="59"/>
      <c r="S78" s="33"/>
      <c r="T78" s="33"/>
      <c r="U78" s="59"/>
      <c r="V78" s="33"/>
      <c r="W78" s="36">
        <f t="shared" si="0"/>
        <v>0</v>
      </c>
    </row>
    <row r="79" spans="1:23" ht="15.75" thickBot="1">
      <c r="A79" s="63"/>
      <c r="B79" s="64" t="s">
        <v>80</v>
      </c>
      <c r="C79" s="65"/>
      <c r="D79" s="66"/>
      <c r="E79" s="67"/>
      <c r="F79" s="67"/>
      <c r="G79" s="66"/>
      <c r="H79" s="67"/>
      <c r="I79" s="68"/>
      <c r="J79" s="65"/>
      <c r="K79" s="66"/>
      <c r="L79" s="67"/>
      <c r="M79" s="67"/>
      <c r="N79" s="66"/>
      <c r="O79" s="67"/>
      <c r="P79" s="60"/>
      <c r="Q79" s="70"/>
      <c r="R79" s="66"/>
      <c r="S79" s="67"/>
      <c r="T79" s="67"/>
      <c r="U79" s="66"/>
      <c r="V79" s="67"/>
      <c r="W79" s="68"/>
    </row>
    <row r="80" spans="1:23" ht="15.75" thickBot="1">
      <c r="A80" s="44" t="s">
        <v>91</v>
      </c>
      <c r="B80" s="45" t="s">
        <v>92</v>
      </c>
      <c r="C80" s="44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71">
        <f>E80+H80</f>
        <v>0</v>
      </c>
      <c r="J80" s="44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9">
        <f>L80+O80</f>
        <v>0</v>
      </c>
      <c r="Q80" s="72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71">
        <f>S80+V80</f>
        <v>0</v>
      </c>
    </row>
    <row r="81" spans="1:23" ht="26.25" thickBot="1">
      <c r="A81" s="51" t="s">
        <v>93</v>
      </c>
      <c r="B81" s="75" t="s">
        <v>94</v>
      </c>
      <c r="C81" s="53"/>
      <c r="D81" s="76"/>
      <c r="E81" s="55"/>
      <c r="F81" s="55"/>
      <c r="G81" s="55"/>
      <c r="H81" s="55"/>
      <c r="I81" s="56"/>
      <c r="J81" s="53"/>
      <c r="K81" s="76"/>
      <c r="L81" s="55"/>
      <c r="M81" s="55"/>
      <c r="N81" s="55"/>
      <c r="O81" s="55"/>
      <c r="P81" s="57"/>
      <c r="Q81" s="58"/>
      <c r="R81" s="76"/>
      <c r="S81" s="55"/>
      <c r="T81" s="55"/>
      <c r="U81" s="55"/>
      <c r="V81" s="55"/>
      <c r="W81" s="56"/>
    </row>
    <row r="82" spans="1:23" ht="39" thickBot="1">
      <c r="A82" s="44" t="s">
        <v>95</v>
      </c>
      <c r="B82" s="45" t="s">
        <v>96</v>
      </c>
      <c r="C82" s="44"/>
      <c r="D82" s="46"/>
      <c r="E82" s="48">
        <f>E93+E98</f>
        <v>0</v>
      </c>
      <c r="F82" s="46"/>
      <c r="G82" s="46"/>
      <c r="H82" s="46"/>
      <c r="I82" s="49">
        <f>I93+I98</f>
        <v>0</v>
      </c>
      <c r="J82" s="44"/>
      <c r="K82" s="46"/>
      <c r="L82" s="48">
        <f>L93+L98</f>
        <v>0</v>
      </c>
      <c r="M82" s="46"/>
      <c r="N82" s="46"/>
      <c r="O82" s="46">
        <f>O86+O96+O97+O100</f>
        <v>0</v>
      </c>
      <c r="P82" s="49">
        <f>P93+P96+P97+P98</f>
        <v>0</v>
      </c>
      <c r="Q82" s="72"/>
      <c r="R82" s="46">
        <f>R86+R96+R97+R100</f>
        <v>0</v>
      </c>
      <c r="S82" s="48">
        <f>S93+S98</f>
        <v>0</v>
      </c>
      <c r="T82" s="46"/>
      <c r="U82" s="46">
        <f>U86+U89+U94+U96+U97+U99+U100+U102+U103+U105</f>
        <v>0</v>
      </c>
      <c r="V82" s="46">
        <f>V86+V89+V94+V96+V97+V99+V100+V102+V103+V105</f>
        <v>0</v>
      </c>
      <c r="W82" s="47">
        <f>W93+W98</f>
        <v>0</v>
      </c>
    </row>
    <row r="83" spans="1:23" ht="15">
      <c r="A83" s="51" t="s">
        <v>97</v>
      </c>
      <c r="B83" s="77" t="s">
        <v>98</v>
      </c>
      <c r="C83" s="53"/>
      <c r="D83" s="55"/>
      <c r="E83" s="55"/>
      <c r="F83" s="55"/>
      <c r="G83" s="55"/>
      <c r="H83" s="55"/>
      <c r="I83" s="56"/>
      <c r="J83" s="53"/>
      <c r="K83" s="55"/>
      <c r="L83" s="55"/>
      <c r="M83" s="55"/>
      <c r="N83" s="55"/>
      <c r="O83" s="55"/>
      <c r="P83" s="57"/>
      <c r="Q83" s="58"/>
      <c r="R83" s="55"/>
      <c r="S83" s="55"/>
      <c r="T83" s="55"/>
      <c r="U83" s="55"/>
      <c r="V83" s="55"/>
      <c r="W83" s="56"/>
    </row>
    <row r="84" spans="1:23" ht="15">
      <c r="A84" s="29" t="s">
        <v>99</v>
      </c>
      <c r="B84" s="62" t="s">
        <v>100</v>
      </c>
      <c r="C84" s="31"/>
      <c r="D84" s="33"/>
      <c r="E84" s="33"/>
      <c r="F84" s="33"/>
      <c r="G84" s="33"/>
      <c r="H84" s="33"/>
      <c r="I84" s="36"/>
      <c r="J84" s="31"/>
      <c r="K84" s="33"/>
      <c r="L84" s="33"/>
      <c r="M84" s="33"/>
      <c r="N84" s="33"/>
      <c r="O84" s="33"/>
      <c r="P84" s="34"/>
      <c r="Q84" s="35"/>
      <c r="R84" s="33"/>
      <c r="S84" s="33"/>
      <c r="T84" s="33"/>
      <c r="U84" s="33"/>
      <c r="V84" s="33"/>
      <c r="W84" s="36"/>
    </row>
    <row r="85" spans="1:23" ht="25.5">
      <c r="A85" s="29" t="s">
        <v>101</v>
      </c>
      <c r="B85" s="62" t="s">
        <v>102</v>
      </c>
      <c r="C85" s="31"/>
      <c r="D85" s="33"/>
      <c r="E85" s="33"/>
      <c r="F85" s="33"/>
      <c r="G85" s="33"/>
      <c r="H85" s="33"/>
      <c r="I85" s="36"/>
      <c r="J85" s="31"/>
      <c r="K85" s="33"/>
      <c r="L85" s="33"/>
      <c r="M85" s="33"/>
      <c r="N85" s="33"/>
      <c r="O85" s="33"/>
      <c r="P85" s="34"/>
      <c r="Q85" s="35"/>
      <c r="R85" s="33"/>
      <c r="S85" s="33"/>
      <c r="T85" s="33"/>
      <c r="U85" s="33"/>
      <c r="V85" s="33"/>
      <c r="W85" s="36"/>
    </row>
    <row r="86" spans="1:23" ht="15">
      <c r="A86" s="29" t="s">
        <v>103</v>
      </c>
      <c r="B86" s="62" t="s">
        <v>104</v>
      </c>
      <c r="C86" s="31"/>
      <c r="D86" s="33"/>
      <c r="E86" s="33"/>
      <c r="F86" s="33"/>
      <c r="G86" s="33"/>
      <c r="H86" s="78"/>
      <c r="I86" s="36"/>
      <c r="J86" s="29"/>
      <c r="K86" s="78"/>
      <c r="L86" s="78"/>
      <c r="M86" s="78"/>
      <c r="N86" s="78"/>
      <c r="O86" s="33"/>
      <c r="P86" s="34"/>
      <c r="Q86" s="35"/>
      <c r="R86" s="33"/>
      <c r="S86" s="33"/>
      <c r="T86" s="33"/>
      <c r="U86" s="33"/>
      <c r="V86" s="33"/>
      <c r="W86" s="36"/>
    </row>
    <row r="87" spans="1:23" ht="25.5">
      <c r="A87" s="29" t="s">
        <v>105</v>
      </c>
      <c r="B87" s="62" t="s">
        <v>106</v>
      </c>
      <c r="C87" s="31"/>
      <c r="D87" s="33"/>
      <c r="E87" s="33"/>
      <c r="F87" s="33"/>
      <c r="G87" s="33"/>
      <c r="H87" s="78"/>
      <c r="I87" s="36"/>
      <c r="J87" s="29"/>
      <c r="K87" s="78"/>
      <c r="L87" s="78"/>
      <c r="M87" s="78"/>
      <c r="N87" s="78"/>
      <c r="O87" s="33"/>
      <c r="P87" s="34"/>
      <c r="Q87" s="35"/>
      <c r="R87" s="33"/>
      <c r="S87" s="33"/>
      <c r="T87" s="33"/>
      <c r="U87" s="33"/>
      <c r="V87" s="33"/>
      <c r="W87" s="36"/>
    </row>
    <row r="88" spans="1:23" ht="25.5">
      <c r="A88" s="29" t="s">
        <v>107</v>
      </c>
      <c r="B88" s="62" t="s">
        <v>108</v>
      </c>
      <c r="C88" s="31"/>
      <c r="D88" s="33"/>
      <c r="E88" s="33"/>
      <c r="F88" s="33"/>
      <c r="G88" s="33"/>
      <c r="H88" s="33"/>
      <c r="I88" s="36"/>
      <c r="J88" s="31"/>
      <c r="K88" s="78"/>
      <c r="L88" s="78"/>
      <c r="M88" s="33"/>
      <c r="N88" s="33"/>
      <c r="O88" s="33"/>
      <c r="P88" s="34"/>
      <c r="Q88" s="35"/>
      <c r="R88" s="33"/>
      <c r="S88" s="33"/>
      <c r="T88" s="33"/>
      <c r="U88" s="33"/>
      <c r="V88" s="33"/>
      <c r="W88" s="36"/>
    </row>
    <row r="89" spans="1:23" ht="15">
      <c r="A89" s="29" t="s">
        <v>109</v>
      </c>
      <c r="B89" s="62" t="s">
        <v>110</v>
      </c>
      <c r="C89" s="31"/>
      <c r="D89" s="33"/>
      <c r="E89" s="33"/>
      <c r="F89" s="33"/>
      <c r="G89" s="33"/>
      <c r="H89" s="33"/>
      <c r="I89" s="36"/>
      <c r="J89" s="31"/>
      <c r="K89" s="78"/>
      <c r="L89" s="78"/>
      <c r="M89" s="33"/>
      <c r="N89" s="33"/>
      <c r="O89" s="33"/>
      <c r="P89" s="34"/>
      <c r="Q89" s="35"/>
      <c r="R89" s="33"/>
      <c r="S89" s="33"/>
      <c r="T89" s="33"/>
      <c r="U89" s="33"/>
      <c r="V89" s="33"/>
      <c r="W89" s="36"/>
    </row>
    <row r="90" spans="1:23" ht="25.5">
      <c r="A90" s="29" t="s">
        <v>111</v>
      </c>
      <c r="B90" s="62" t="s">
        <v>112</v>
      </c>
      <c r="C90" s="31"/>
      <c r="D90" s="33"/>
      <c r="E90" s="33"/>
      <c r="F90" s="33"/>
      <c r="G90" s="33"/>
      <c r="H90" s="33"/>
      <c r="I90" s="36"/>
      <c r="J90" s="31"/>
      <c r="K90" s="78"/>
      <c r="L90" s="78"/>
      <c r="M90" s="33"/>
      <c r="N90" s="33"/>
      <c r="O90" s="33"/>
      <c r="P90" s="34"/>
      <c r="Q90" s="35"/>
      <c r="R90" s="33"/>
      <c r="S90" s="33"/>
      <c r="T90" s="33"/>
      <c r="U90" s="33"/>
      <c r="V90" s="33"/>
      <c r="W90" s="36"/>
    </row>
    <row r="91" spans="1:23" ht="15">
      <c r="A91" s="29" t="s">
        <v>113</v>
      </c>
      <c r="B91" s="62" t="s">
        <v>114</v>
      </c>
      <c r="C91" s="29"/>
      <c r="D91" s="78"/>
      <c r="E91" s="78"/>
      <c r="F91" s="78"/>
      <c r="G91" s="78"/>
      <c r="H91" s="78"/>
      <c r="I91" s="79"/>
      <c r="J91" s="29"/>
      <c r="K91" s="78"/>
      <c r="L91" s="78"/>
      <c r="M91" s="78"/>
      <c r="N91" s="78"/>
      <c r="O91" s="78"/>
      <c r="P91" s="34"/>
      <c r="Q91" s="80"/>
      <c r="R91" s="78"/>
      <c r="S91" s="33"/>
      <c r="T91" s="78"/>
      <c r="U91" s="78"/>
      <c r="V91" s="78"/>
      <c r="W91" s="36"/>
    </row>
    <row r="92" spans="1:23" ht="15">
      <c r="A92" s="29" t="s">
        <v>115</v>
      </c>
      <c r="B92" s="62" t="s">
        <v>100</v>
      </c>
      <c r="C92" s="31"/>
      <c r="D92" s="33"/>
      <c r="E92" s="33"/>
      <c r="F92" s="33"/>
      <c r="G92" s="33"/>
      <c r="H92" s="33"/>
      <c r="I92" s="36"/>
      <c r="J92" s="31"/>
      <c r="K92" s="78"/>
      <c r="L92" s="78"/>
      <c r="M92" s="33"/>
      <c r="N92" s="33"/>
      <c r="O92" s="33"/>
      <c r="P92" s="34"/>
      <c r="Q92" s="35"/>
      <c r="R92" s="33"/>
      <c r="S92" s="33"/>
      <c r="T92" s="33"/>
      <c r="U92" s="33"/>
      <c r="V92" s="33"/>
      <c r="W92" s="36"/>
    </row>
    <row r="93" spans="1:23" ht="15">
      <c r="A93" s="29" t="s">
        <v>116</v>
      </c>
      <c r="B93" s="62" t="s">
        <v>117</v>
      </c>
      <c r="C93" s="31"/>
      <c r="D93" s="33"/>
      <c r="E93" s="33"/>
      <c r="F93" s="33"/>
      <c r="G93" s="33"/>
      <c r="H93" s="33"/>
      <c r="I93" s="36">
        <f aca="true" t="shared" si="2" ref="I93">E93+H93</f>
        <v>0</v>
      </c>
      <c r="J93" s="31"/>
      <c r="K93" s="78">
        <f aca="true" t="shared" si="3" ref="K93">D93</f>
        <v>0</v>
      </c>
      <c r="L93" s="81">
        <f aca="true" t="shared" si="4" ref="L93">K93*J93/1000</f>
        <v>0</v>
      </c>
      <c r="M93" s="33"/>
      <c r="N93" s="33"/>
      <c r="O93" s="33"/>
      <c r="P93" s="34">
        <f aca="true" t="shared" si="5" ref="P93">L93+O93</f>
        <v>0</v>
      </c>
      <c r="Q93" s="35"/>
      <c r="R93" s="33"/>
      <c r="S93" s="33"/>
      <c r="T93" s="33"/>
      <c r="U93" s="33"/>
      <c r="V93" s="33"/>
      <c r="W93" s="36">
        <f>V93+S93</f>
        <v>0</v>
      </c>
    </row>
    <row r="94" spans="1:23" ht="15">
      <c r="A94" s="29" t="s">
        <v>118</v>
      </c>
      <c r="B94" s="62" t="s">
        <v>110</v>
      </c>
      <c r="C94" s="31"/>
      <c r="D94" s="33"/>
      <c r="E94" s="33"/>
      <c r="F94" s="33"/>
      <c r="G94" s="33"/>
      <c r="H94" s="33"/>
      <c r="I94" s="36"/>
      <c r="J94" s="31"/>
      <c r="K94" s="78"/>
      <c r="L94" s="81"/>
      <c r="M94" s="33"/>
      <c r="N94" s="33"/>
      <c r="O94" s="33"/>
      <c r="P94" s="34"/>
      <c r="Q94" s="35"/>
      <c r="R94" s="33"/>
      <c r="S94" s="33"/>
      <c r="T94" s="33"/>
      <c r="U94" s="33"/>
      <c r="V94" s="33"/>
      <c r="W94" s="36"/>
    </row>
    <row r="95" spans="1:23" ht="25.5">
      <c r="A95" s="29" t="s">
        <v>119</v>
      </c>
      <c r="B95" s="62" t="s">
        <v>102</v>
      </c>
      <c r="C95" s="31"/>
      <c r="D95" s="33"/>
      <c r="E95" s="33"/>
      <c r="F95" s="33"/>
      <c r="G95" s="33"/>
      <c r="H95" s="33"/>
      <c r="I95" s="36"/>
      <c r="J95" s="31"/>
      <c r="K95" s="78"/>
      <c r="L95" s="81"/>
      <c r="M95" s="33"/>
      <c r="N95" s="33"/>
      <c r="O95" s="33"/>
      <c r="P95" s="34"/>
      <c r="Q95" s="35"/>
      <c r="R95" s="33"/>
      <c r="S95" s="33"/>
      <c r="T95" s="33"/>
      <c r="U95" s="33"/>
      <c r="V95" s="33"/>
      <c r="W95" s="36"/>
    </row>
    <row r="96" spans="1:23" ht="15">
      <c r="A96" s="29" t="s">
        <v>120</v>
      </c>
      <c r="B96" s="62" t="s">
        <v>104</v>
      </c>
      <c r="C96" s="31"/>
      <c r="D96" s="33"/>
      <c r="E96" s="33"/>
      <c r="F96" s="33"/>
      <c r="G96" s="33"/>
      <c r="H96" s="78"/>
      <c r="I96" s="36"/>
      <c r="J96" s="29"/>
      <c r="K96" s="78"/>
      <c r="L96" s="81"/>
      <c r="M96" s="78"/>
      <c r="N96" s="78"/>
      <c r="O96" s="33"/>
      <c r="P96" s="34"/>
      <c r="Q96" s="35"/>
      <c r="R96" s="33"/>
      <c r="S96" s="33"/>
      <c r="T96" s="33"/>
      <c r="U96" s="33"/>
      <c r="V96" s="33"/>
      <c r="W96" s="36"/>
    </row>
    <row r="97" spans="1:23" ht="15">
      <c r="A97" s="29" t="s">
        <v>121</v>
      </c>
      <c r="B97" s="62" t="s">
        <v>110</v>
      </c>
      <c r="C97" s="31"/>
      <c r="D97" s="33"/>
      <c r="E97" s="33"/>
      <c r="F97" s="33"/>
      <c r="G97" s="33"/>
      <c r="H97" s="78"/>
      <c r="I97" s="36"/>
      <c r="J97" s="29"/>
      <c r="K97" s="78"/>
      <c r="L97" s="81"/>
      <c r="M97" s="78"/>
      <c r="N97" s="78"/>
      <c r="O97" s="33"/>
      <c r="P97" s="34"/>
      <c r="Q97" s="35"/>
      <c r="R97" s="33"/>
      <c r="S97" s="33"/>
      <c r="T97" s="33"/>
      <c r="U97" s="33"/>
      <c r="V97" s="33"/>
      <c r="W97" s="36"/>
    </row>
    <row r="98" spans="1:23" ht="25.5">
      <c r="A98" s="29" t="s">
        <v>122</v>
      </c>
      <c r="B98" s="62" t="s">
        <v>106</v>
      </c>
      <c r="C98" s="31"/>
      <c r="D98" s="33"/>
      <c r="E98" s="33"/>
      <c r="F98" s="33"/>
      <c r="G98" s="33"/>
      <c r="H98" s="78"/>
      <c r="I98" s="36"/>
      <c r="J98" s="29"/>
      <c r="K98" s="78"/>
      <c r="L98" s="81"/>
      <c r="M98" s="78"/>
      <c r="N98" s="78"/>
      <c r="O98" s="33"/>
      <c r="P98" s="34"/>
      <c r="Q98" s="35"/>
      <c r="R98" s="33"/>
      <c r="S98" s="33"/>
      <c r="T98" s="33"/>
      <c r="U98" s="33"/>
      <c r="V98" s="33"/>
      <c r="W98" s="36"/>
    </row>
    <row r="99" spans="1:23" ht="15">
      <c r="A99" s="29" t="s">
        <v>123</v>
      </c>
      <c r="B99" s="62" t="s">
        <v>104</v>
      </c>
      <c r="C99" s="31"/>
      <c r="D99" s="33"/>
      <c r="E99" s="33"/>
      <c r="F99" s="33"/>
      <c r="G99" s="33"/>
      <c r="H99" s="78"/>
      <c r="I99" s="36"/>
      <c r="J99" s="29"/>
      <c r="K99" s="78"/>
      <c r="L99" s="81"/>
      <c r="M99" s="78"/>
      <c r="N99" s="78"/>
      <c r="O99" s="33"/>
      <c r="P99" s="34"/>
      <c r="Q99" s="35"/>
      <c r="R99" s="33"/>
      <c r="S99" s="33"/>
      <c r="T99" s="33"/>
      <c r="U99" s="33"/>
      <c r="V99" s="33"/>
      <c r="W99" s="36"/>
    </row>
    <row r="100" spans="1:23" ht="15">
      <c r="A100" s="29" t="s">
        <v>124</v>
      </c>
      <c r="B100" s="62" t="s">
        <v>110</v>
      </c>
      <c r="C100" s="31"/>
      <c r="D100" s="33"/>
      <c r="E100" s="33"/>
      <c r="F100" s="33"/>
      <c r="G100" s="33"/>
      <c r="H100" s="78"/>
      <c r="I100" s="36"/>
      <c r="J100" s="29"/>
      <c r="K100" s="78"/>
      <c r="L100" s="81"/>
      <c r="M100" s="78"/>
      <c r="N100" s="78"/>
      <c r="O100" s="33"/>
      <c r="P100" s="34"/>
      <c r="Q100" s="35"/>
      <c r="R100" s="33"/>
      <c r="S100" s="33"/>
      <c r="T100" s="33"/>
      <c r="U100" s="33"/>
      <c r="V100" s="33"/>
      <c r="W100" s="36"/>
    </row>
    <row r="101" spans="1:23" ht="25.5">
      <c r="A101" s="29" t="s">
        <v>125</v>
      </c>
      <c r="B101" s="62" t="s">
        <v>108</v>
      </c>
      <c r="C101" s="31"/>
      <c r="D101" s="33"/>
      <c r="E101" s="33"/>
      <c r="F101" s="33"/>
      <c r="G101" s="33"/>
      <c r="H101" s="33"/>
      <c r="I101" s="36"/>
      <c r="J101" s="31"/>
      <c r="K101" s="78"/>
      <c r="L101" s="61"/>
      <c r="M101" s="33"/>
      <c r="N101" s="33"/>
      <c r="O101" s="33"/>
      <c r="P101" s="34"/>
      <c r="Q101" s="35"/>
      <c r="R101" s="33"/>
      <c r="S101" s="33"/>
      <c r="T101" s="33"/>
      <c r="U101" s="33"/>
      <c r="V101" s="33"/>
      <c r="W101" s="36"/>
    </row>
    <row r="102" spans="1:23" ht="15">
      <c r="A102" s="29" t="s">
        <v>126</v>
      </c>
      <c r="B102" s="62" t="s">
        <v>104</v>
      </c>
      <c r="C102" s="31"/>
      <c r="D102" s="33"/>
      <c r="E102" s="33"/>
      <c r="F102" s="33"/>
      <c r="G102" s="33"/>
      <c r="H102" s="78"/>
      <c r="I102" s="36"/>
      <c r="J102" s="29"/>
      <c r="K102" s="78"/>
      <c r="L102" s="78"/>
      <c r="M102" s="78"/>
      <c r="N102" s="78"/>
      <c r="O102" s="78"/>
      <c r="P102" s="34"/>
      <c r="Q102" s="35"/>
      <c r="R102" s="33"/>
      <c r="S102" s="33"/>
      <c r="T102" s="33"/>
      <c r="U102" s="33"/>
      <c r="V102" s="33"/>
      <c r="W102" s="36"/>
    </row>
    <row r="103" spans="1:23" ht="15">
      <c r="A103" s="29" t="s">
        <v>127</v>
      </c>
      <c r="B103" s="62" t="s">
        <v>110</v>
      </c>
      <c r="C103" s="31"/>
      <c r="D103" s="33"/>
      <c r="E103" s="33"/>
      <c r="F103" s="33"/>
      <c r="G103" s="33"/>
      <c r="H103" s="78"/>
      <c r="I103" s="36"/>
      <c r="J103" s="29"/>
      <c r="K103" s="78"/>
      <c r="L103" s="78"/>
      <c r="M103" s="78"/>
      <c r="N103" s="78"/>
      <c r="O103" s="78"/>
      <c r="P103" s="34"/>
      <c r="Q103" s="35"/>
      <c r="R103" s="33"/>
      <c r="S103" s="33"/>
      <c r="T103" s="33"/>
      <c r="U103" s="33"/>
      <c r="V103" s="33"/>
      <c r="W103" s="36"/>
    </row>
    <row r="104" spans="1:23" ht="25.5">
      <c r="A104" s="29" t="s">
        <v>128</v>
      </c>
      <c r="B104" s="62" t="s">
        <v>112</v>
      </c>
      <c r="C104" s="31"/>
      <c r="D104" s="33"/>
      <c r="E104" s="33"/>
      <c r="F104" s="33"/>
      <c r="G104" s="33"/>
      <c r="H104" s="33"/>
      <c r="I104" s="36"/>
      <c r="J104" s="31"/>
      <c r="K104" s="78"/>
      <c r="L104" s="33"/>
      <c r="M104" s="33"/>
      <c r="N104" s="33"/>
      <c r="O104" s="33"/>
      <c r="P104" s="60"/>
      <c r="Q104" s="35"/>
      <c r="R104" s="33"/>
      <c r="S104" s="33"/>
      <c r="T104" s="33"/>
      <c r="U104" s="33"/>
      <c r="V104" s="33"/>
      <c r="W104" s="36"/>
    </row>
    <row r="105" spans="1:23" ht="15.75" thickBot="1">
      <c r="A105" s="63" t="s">
        <v>129</v>
      </c>
      <c r="B105" s="64" t="s">
        <v>104</v>
      </c>
      <c r="C105" s="63"/>
      <c r="D105" s="82"/>
      <c r="E105" s="82"/>
      <c r="F105" s="82"/>
      <c r="G105" s="82"/>
      <c r="H105" s="82"/>
      <c r="I105" s="83"/>
      <c r="J105" s="63"/>
      <c r="K105" s="82"/>
      <c r="L105" s="82"/>
      <c r="M105" s="82"/>
      <c r="N105" s="82"/>
      <c r="O105" s="82"/>
      <c r="P105" s="84"/>
      <c r="Q105" s="85"/>
      <c r="R105" s="82"/>
      <c r="S105" s="82"/>
      <c r="T105" s="82"/>
      <c r="U105" s="82"/>
      <c r="V105" s="82"/>
      <c r="W105" s="83"/>
    </row>
    <row r="106" spans="1:23" ht="26.25" thickBot="1">
      <c r="A106" s="44" t="s">
        <v>130</v>
      </c>
      <c r="B106" s="45" t="s">
        <v>131</v>
      </c>
      <c r="C106" s="44">
        <v>0</v>
      </c>
      <c r="D106" s="46">
        <v>0</v>
      </c>
      <c r="E106" s="46">
        <v>0</v>
      </c>
      <c r="F106" s="46">
        <v>0</v>
      </c>
      <c r="G106" s="46"/>
      <c r="H106" s="46">
        <v>0</v>
      </c>
      <c r="I106" s="71">
        <v>0</v>
      </c>
      <c r="J106" s="44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9"/>
      <c r="Q106" s="72"/>
      <c r="R106" s="46"/>
      <c r="S106" s="46"/>
      <c r="T106" s="46"/>
      <c r="U106" s="46"/>
      <c r="V106" s="46"/>
      <c r="W106" s="71"/>
    </row>
    <row r="107" spans="1:23" ht="26.25" thickBot="1">
      <c r="A107" s="44" t="s">
        <v>132</v>
      </c>
      <c r="B107" s="45" t="s">
        <v>133</v>
      </c>
      <c r="C107" s="44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71">
        <f>E107+H107</f>
        <v>0</v>
      </c>
      <c r="J107" s="44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9">
        <f>L107+O107</f>
        <v>0</v>
      </c>
      <c r="Q107" s="72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71">
        <f>S107+V107</f>
        <v>0</v>
      </c>
    </row>
    <row r="108" spans="1:23" ht="26.25" thickBot="1">
      <c r="A108" s="44" t="s">
        <v>134</v>
      </c>
      <c r="B108" s="45" t="s">
        <v>135</v>
      </c>
      <c r="C108" s="44"/>
      <c r="D108" s="46"/>
      <c r="E108" s="48">
        <f>E109+E111</f>
        <v>1366.93176</v>
      </c>
      <c r="F108" s="46"/>
      <c r="G108" s="46"/>
      <c r="H108" s="46"/>
      <c r="I108" s="47">
        <f>I109+I111</f>
        <v>1366.93176</v>
      </c>
      <c r="J108" s="44"/>
      <c r="K108" s="46"/>
      <c r="L108" s="48">
        <f>L109+L111</f>
        <v>1586.6025100000002</v>
      </c>
      <c r="M108" s="46"/>
      <c r="N108" s="46"/>
      <c r="O108" s="46"/>
      <c r="P108" s="49">
        <f>P109+P111</f>
        <v>1586.6025100000002</v>
      </c>
      <c r="Q108" s="72"/>
      <c r="R108" s="46"/>
      <c r="S108" s="86">
        <f>S109+S111</f>
        <v>1454.6383099999998</v>
      </c>
      <c r="T108" s="86"/>
      <c r="U108" s="86"/>
      <c r="V108" s="86"/>
      <c r="W108" s="49">
        <f>S108</f>
        <v>1454.6383099999998</v>
      </c>
    </row>
    <row r="109" spans="1:23" ht="15">
      <c r="A109" s="51" t="s">
        <v>136</v>
      </c>
      <c r="B109" s="52" t="s">
        <v>137</v>
      </c>
      <c r="C109" s="53">
        <v>15321.26</v>
      </c>
      <c r="D109" s="87">
        <v>66</v>
      </c>
      <c r="E109" s="55">
        <f>C109*D109/1000</f>
        <v>1011.20316</v>
      </c>
      <c r="F109" s="55"/>
      <c r="G109" s="87"/>
      <c r="H109" s="55"/>
      <c r="I109" s="56">
        <f>E109</f>
        <v>1011.20316</v>
      </c>
      <c r="J109" s="53">
        <v>15087.61</v>
      </c>
      <c r="K109" s="76">
        <v>66</v>
      </c>
      <c r="L109" s="55">
        <f>J109*K109/1000</f>
        <v>995.7822600000001</v>
      </c>
      <c r="M109" s="55"/>
      <c r="N109" s="76"/>
      <c r="O109" s="55"/>
      <c r="P109" s="57">
        <f>L109</f>
        <v>995.7822600000001</v>
      </c>
      <c r="Q109" s="58">
        <v>14691.62</v>
      </c>
      <c r="R109" s="76">
        <v>70</v>
      </c>
      <c r="S109" s="88">
        <f>Q109*R109/1000</f>
        <v>1028.4134</v>
      </c>
      <c r="T109" s="88"/>
      <c r="U109" s="89"/>
      <c r="V109" s="88"/>
      <c r="W109" s="57"/>
    </row>
    <row r="110" spans="1:23" ht="15">
      <c r="A110" s="29"/>
      <c r="B110" s="62" t="s">
        <v>138</v>
      </c>
      <c r="C110" s="31"/>
      <c r="D110" s="90"/>
      <c r="E110" s="33"/>
      <c r="F110" s="33"/>
      <c r="G110" s="90"/>
      <c r="H110" s="90"/>
      <c r="I110" s="56"/>
      <c r="J110" s="31"/>
      <c r="K110" s="78"/>
      <c r="L110" s="90"/>
      <c r="M110" s="33"/>
      <c r="N110" s="78"/>
      <c r="O110" s="78"/>
      <c r="P110" s="57"/>
      <c r="Q110" s="35"/>
      <c r="R110" s="78"/>
      <c r="S110" s="61"/>
      <c r="T110" s="61"/>
      <c r="U110" s="81"/>
      <c r="V110" s="61"/>
      <c r="W110" s="60"/>
    </row>
    <row r="111" spans="1:23" ht="15">
      <c r="A111" s="29" t="s">
        <v>139</v>
      </c>
      <c r="B111" s="62" t="s">
        <v>140</v>
      </c>
      <c r="C111" s="31">
        <v>23715.24</v>
      </c>
      <c r="D111" s="90">
        <v>15</v>
      </c>
      <c r="E111" s="33">
        <f>C111*D111/1000</f>
        <v>355.72860000000003</v>
      </c>
      <c r="F111" s="33"/>
      <c r="G111" s="90"/>
      <c r="H111" s="33"/>
      <c r="I111" s="56">
        <f>E111</f>
        <v>355.72860000000003</v>
      </c>
      <c r="J111" s="31">
        <v>23632.81</v>
      </c>
      <c r="K111" s="78">
        <v>25</v>
      </c>
      <c r="L111" s="90">
        <f>J111*K111/1000</f>
        <v>590.82025</v>
      </c>
      <c r="M111" s="33"/>
      <c r="N111" s="78"/>
      <c r="O111" s="33"/>
      <c r="P111" s="57">
        <f>L111</f>
        <v>590.82025</v>
      </c>
      <c r="Q111" s="35">
        <v>22432.89</v>
      </c>
      <c r="R111" s="78">
        <v>19</v>
      </c>
      <c r="S111" s="61">
        <f>Q111*R111/1000</f>
        <v>426.22490999999997</v>
      </c>
      <c r="T111" s="61"/>
      <c r="U111" s="61"/>
      <c r="V111" s="61"/>
      <c r="W111" s="60"/>
    </row>
    <row r="112" spans="1:23" ht="15">
      <c r="A112" s="29"/>
      <c r="B112" s="62" t="s">
        <v>138</v>
      </c>
      <c r="C112" s="91"/>
      <c r="D112" s="90"/>
      <c r="E112" s="90"/>
      <c r="F112" s="90"/>
      <c r="G112" s="90"/>
      <c r="H112" s="90"/>
      <c r="I112" s="56"/>
      <c r="J112" s="29"/>
      <c r="K112" s="78"/>
      <c r="L112" s="90"/>
      <c r="M112" s="78"/>
      <c r="N112" s="78"/>
      <c r="O112" s="78"/>
      <c r="P112" s="57"/>
      <c r="Q112" s="35"/>
      <c r="R112" s="78"/>
      <c r="S112" s="61"/>
      <c r="T112" s="81"/>
      <c r="U112" s="81"/>
      <c r="V112" s="61"/>
      <c r="W112" s="34"/>
    </row>
    <row r="113" spans="1:23" ht="15">
      <c r="A113" s="29" t="s">
        <v>141</v>
      </c>
      <c r="B113" s="62" t="s">
        <v>142</v>
      </c>
      <c r="C113" s="91"/>
      <c r="D113" s="90"/>
      <c r="E113" s="90"/>
      <c r="F113" s="90"/>
      <c r="G113" s="90"/>
      <c r="H113" s="90"/>
      <c r="I113" s="56"/>
      <c r="J113" s="29"/>
      <c r="K113" s="78"/>
      <c r="L113" s="90"/>
      <c r="M113" s="78"/>
      <c r="N113" s="78"/>
      <c r="O113" s="78"/>
      <c r="P113" s="57"/>
      <c r="Q113" s="35"/>
      <c r="R113" s="78"/>
      <c r="S113" s="78"/>
      <c r="T113" s="78"/>
      <c r="U113" s="78"/>
      <c r="V113" s="33"/>
      <c r="W113" s="79"/>
    </row>
    <row r="114" spans="1:23" ht="15">
      <c r="A114" s="29"/>
      <c r="B114" s="62" t="s">
        <v>143</v>
      </c>
      <c r="C114" s="91"/>
      <c r="D114" s="90"/>
      <c r="E114" s="90"/>
      <c r="F114" s="90"/>
      <c r="G114" s="90"/>
      <c r="H114" s="90"/>
      <c r="I114" s="56"/>
      <c r="J114" s="29"/>
      <c r="K114" s="78"/>
      <c r="L114" s="90"/>
      <c r="M114" s="78"/>
      <c r="N114" s="78"/>
      <c r="O114" s="78"/>
      <c r="P114" s="57"/>
      <c r="Q114" s="35"/>
      <c r="R114" s="78"/>
      <c r="S114" s="78"/>
      <c r="T114" s="78"/>
      <c r="U114" s="78"/>
      <c r="V114" s="33"/>
      <c r="W114" s="79"/>
    </row>
    <row r="115" spans="1:23" ht="15">
      <c r="A115" s="29" t="s">
        <v>144</v>
      </c>
      <c r="B115" s="62" t="s">
        <v>145</v>
      </c>
      <c r="C115" s="31"/>
      <c r="D115" s="90"/>
      <c r="E115" s="33"/>
      <c r="F115" s="33"/>
      <c r="G115" s="90"/>
      <c r="H115" s="33"/>
      <c r="I115" s="36"/>
      <c r="J115" s="31"/>
      <c r="K115" s="78"/>
      <c r="L115" s="33"/>
      <c r="M115" s="33"/>
      <c r="N115" s="78"/>
      <c r="O115" s="33"/>
      <c r="P115" s="34"/>
      <c r="Q115" s="35"/>
      <c r="R115" s="78"/>
      <c r="S115" s="33"/>
      <c r="T115" s="33"/>
      <c r="U115" s="78"/>
      <c r="V115" s="33"/>
      <c r="W115" s="36"/>
    </row>
    <row r="116" spans="1:23" ht="15.75" thickBot="1">
      <c r="A116" s="63"/>
      <c r="B116" s="64" t="s">
        <v>40</v>
      </c>
      <c r="C116" s="65"/>
      <c r="D116" s="82"/>
      <c r="E116" s="67"/>
      <c r="F116" s="67"/>
      <c r="G116" s="82"/>
      <c r="H116" s="67"/>
      <c r="I116" s="68"/>
      <c r="J116" s="65"/>
      <c r="K116" s="82"/>
      <c r="L116" s="67"/>
      <c r="M116" s="67"/>
      <c r="N116" s="82"/>
      <c r="O116" s="67"/>
      <c r="P116" s="84"/>
      <c r="Q116" s="70"/>
      <c r="R116" s="82"/>
      <c r="S116" s="67"/>
      <c r="T116" s="67"/>
      <c r="U116" s="82"/>
      <c r="V116" s="67"/>
      <c r="W116" s="68"/>
    </row>
    <row r="117" spans="1:23" ht="26.25" thickBot="1">
      <c r="A117" s="92" t="s">
        <v>146</v>
      </c>
      <c r="B117" s="93" t="s">
        <v>147</v>
      </c>
      <c r="C117" s="92"/>
      <c r="D117" s="94"/>
      <c r="E117" s="95">
        <f>ROUND(E118*E119/1000,5)</f>
        <v>37.12473</v>
      </c>
      <c r="F117" s="94"/>
      <c r="G117" s="94"/>
      <c r="H117" s="94">
        <f>ROUND(H118*H119/1000,5)</f>
        <v>0</v>
      </c>
      <c r="I117" s="96">
        <f>ROUND(I119*I118/1000,5)</f>
        <v>37.12473</v>
      </c>
      <c r="J117" s="92"/>
      <c r="K117" s="94"/>
      <c r="L117" s="97">
        <f>ROUND(L118*L119/1000,5)</f>
        <v>37.12473</v>
      </c>
      <c r="M117" s="94"/>
      <c r="N117" s="94"/>
      <c r="O117" s="94">
        <f>ROUND(O118*O119/1000,5)</f>
        <v>0</v>
      </c>
      <c r="P117" s="98">
        <f>ROUND(P119*P118/1000,5)</f>
        <v>37.12473</v>
      </c>
      <c r="Q117" s="99"/>
      <c r="R117" s="94"/>
      <c r="S117" s="95">
        <f>ROUND(S118*S119/1000,5)</f>
        <v>41.2497</v>
      </c>
      <c r="T117" s="95"/>
      <c r="U117" s="95"/>
      <c r="V117" s="95">
        <f>ROUND(V118*V119/1000,5)</f>
        <v>0</v>
      </c>
      <c r="W117" s="98">
        <f>ROUND(W119*W118/1000,5)</f>
        <v>41.2497</v>
      </c>
    </row>
    <row r="118" spans="1:23" ht="25.5">
      <c r="A118" s="51" t="s">
        <v>148</v>
      </c>
      <c r="B118" s="52" t="s">
        <v>149</v>
      </c>
      <c r="C118" s="53"/>
      <c r="D118" s="55"/>
      <c r="E118" s="55">
        <f>ROUND(550/1.2,2)</f>
        <v>458.33</v>
      </c>
      <c r="F118" s="55"/>
      <c r="G118" s="55"/>
      <c r="H118" s="55">
        <f>ROUND(550/1.2,2)</f>
        <v>458.33</v>
      </c>
      <c r="I118" s="56">
        <f>ROUND(550/1.2,2)</f>
        <v>458.33</v>
      </c>
      <c r="J118" s="53"/>
      <c r="K118" s="55"/>
      <c r="L118" s="55">
        <f>ROUND(550/1.2,2)</f>
        <v>458.33</v>
      </c>
      <c r="M118" s="55"/>
      <c r="N118" s="55"/>
      <c r="O118" s="55">
        <f>ROUND(550/1.2,2)</f>
        <v>458.33</v>
      </c>
      <c r="P118" s="100">
        <f>ROUND(550/1.2,2)</f>
        <v>458.33</v>
      </c>
      <c r="Q118" s="58"/>
      <c r="R118" s="55"/>
      <c r="S118" s="88">
        <f>ROUND(550/1.2,2)</f>
        <v>458.33</v>
      </c>
      <c r="T118" s="88"/>
      <c r="U118" s="88"/>
      <c r="V118" s="88">
        <f>ROUND(550/1.2,2)</f>
        <v>458.33</v>
      </c>
      <c r="W118" s="57">
        <f>ROUND(550/1.2,2)</f>
        <v>458.33</v>
      </c>
    </row>
    <row r="119" spans="1:23" ht="217.5" thickBot="1">
      <c r="A119" s="63" t="s">
        <v>150</v>
      </c>
      <c r="B119" s="64" t="s">
        <v>151</v>
      </c>
      <c r="C119" s="63" t="s">
        <v>26</v>
      </c>
      <c r="D119" s="82" t="s">
        <v>26</v>
      </c>
      <c r="E119" s="82">
        <f>D11</f>
        <v>81</v>
      </c>
      <c r="F119" s="82" t="s">
        <v>26</v>
      </c>
      <c r="G119" s="82" t="s">
        <v>26</v>
      </c>
      <c r="H119" s="82">
        <f>G11</f>
        <v>0</v>
      </c>
      <c r="I119" s="83">
        <f>E119+H119</f>
        <v>81</v>
      </c>
      <c r="J119" s="63" t="s">
        <v>26</v>
      </c>
      <c r="K119" s="82" t="s">
        <v>26</v>
      </c>
      <c r="L119" s="82">
        <f>E119</f>
        <v>81</v>
      </c>
      <c r="M119" s="82" t="s">
        <v>26</v>
      </c>
      <c r="N119" s="82" t="s">
        <v>26</v>
      </c>
      <c r="O119" s="82">
        <f>H119</f>
        <v>0</v>
      </c>
      <c r="P119" s="83">
        <f>L119+O119</f>
        <v>81</v>
      </c>
      <c r="Q119" s="85" t="s">
        <v>26</v>
      </c>
      <c r="R119" s="82" t="s">
        <v>26</v>
      </c>
      <c r="S119" s="101">
        <f>R11</f>
        <v>90</v>
      </c>
      <c r="T119" s="101" t="s">
        <v>26</v>
      </c>
      <c r="U119" s="101" t="s">
        <v>26</v>
      </c>
      <c r="V119" s="101">
        <f>U11</f>
        <v>0</v>
      </c>
      <c r="W119" s="84">
        <f>S119+V119</f>
        <v>90</v>
      </c>
    </row>
    <row r="120" spans="1:23" ht="64.5" thickBot="1">
      <c r="A120" s="92" t="s">
        <v>152</v>
      </c>
      <c r="B120" s="93" t="s">
        <v>153</v>
      </c>
      <c r="C120" s="92" t="s">
        <v>26</v>
      </c>
      <c r="D120" s="94" t="s">
        <v>26</v>
      </c>
      <c r="E120" s="95">
        <f>E11+E14-E117</f>
        <v>3880.293637</v>
      </c>
      <c r="F120" s="94" t="s">
        <v>26</v>
      </c>
      <c r="G120" s="94" t="s">
        <v>26</v>
      </c>
      <c r="H120" s="94">
        <f>H11+H14-H117</f>
        <v>0</v>
      </c>
      <c r="I120" s="98">
        <f>I11+I14-I117</f>
        <v>3880.293637</v>
      </c>
      <c r="J120" s="92" t="s">
        <v>26</v>
      </c>
      <c r="K120" s="94" t="s">
        <v>26</v>
      </c>
      <c r="L120" s="97">
        <f>L11+L14-L117</f>
        <v>3778.37827</v>
      </c>
      <c r="M120" s="94" t="s">
        <v>26</v>
      </c>
      <c r="N120" s="94" t="s">
        <v>26</v>
      </c>
      <c r="O120" s="94">
        <f>O11+O14-O117</f>
        <v>0</v>
      </c>
      <c r="P120" s="98">
        <f>P11+P14-P117</f>
        <v>3778.37827</v>
      </c>
      <c r="Q120" s="99" t="s">
        <v>26</v>
      </c>
      <c r="R120" s="94" t="s">
        <v>26</v>
      </c>
      <c r="S120" s="95">
        <f>S11+S14-S117</f>
        <v>3318.076519</v>
      </c>
      <c r="T120" s="95" t="s">
        <v>26</v>
      </c>
      <c r="U120" s="95" t="s">
        <v>26</v>
      </c>
      <c r="V120" s="95">
        <f>V11+V14-V117</f>
        <v>0</v>
      </c>
      <c r="W120" s="98">
        <f>W11+W15+W108-W117</f>
        <v>3318.076519</v>
      </c>
    </row>
    <row r="121" spans="1:23" ht="15">
      <c r="A121" s="2"/>
      <c r="B121" s="10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">
      <c r="A122" s="1"/>
      <c r="B122" s="2"/>
      <c r="C122" s="2"/>
      <c r="D122" s="3"/>
      <c r="E122" s="3"/>
      <c r="F122" s="2"/>
      <c r="G122" s="3"/>
      <c r="H122" s="3"/>
      <c r="I122" s="2"/>
      <c r="J122" s="2"/>
      <c r="K122" s="188"/>
      <c r="L122" s="2"/>
      <c r="M122" s="2"/>
      <c r="N122" s="188">
        <f>I120-P120+W120</f>
        <v>3419.9918860000002</v>
      </c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8.75">
      <c r="A123" s="103" t="s">
        <v>154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</row>
    <row r="124" spans="1:23" ht="15.75" thickBo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  <c r="S124" s="2"/>
      <c r="T124" s="2"/>
      <c r="U124" s="7"/>
      <c r="V124" s="10"/>
      <c r="W124" s="9"/>
    </row>
    <row r="125" spans="1:23" ht="15">
      <c r="A125" s="201" t="s">
        <v>5</v>
      </c>
      <c r="B125" s="204" t="s">
        <v>6</v>
      </c>
      <c r="C125" s="207" t="s">
        <v>280</v>
      </c>
      <c r="D125" s="208"/>
      <c r="E125" s="208"/>
      <c r="F125" s="208"/>
      <c r="G125" s="208"/>
      <c r="H125" s="208"/>
      <c r="I125" s="209"/>
      <c r="J125" s="207" t="s">
        <v>277</v>
      </c>
      <c r="K125" s="208"/>
      <c r="L125" s="208"/>
      <c r="M125" s="208"/>
      <c r="N125" s="208"/>
      <c r="O125" s="208"/>
      <c r="P125" s="209"/>
      <c r="Q125" s="210" t="s">
        <v>279</v>
      </c>
      <c r="R125" s="208"/>
      <c r="S125" s="208"/>
      <c r="T125" s="208"/>
      <c r="U125" s="208"/>
      <c r="V125" s="208"/>
      <c r="W125" s="209"/>
    </row>
    <row r="126" spans="1:23" ht="41.25" customHeight="1">
      <c r="A126" s="202"/>
      <c r="B126" s="205"/>
      <c r="C126" s="215" t="s">
        <v>7</v>
      </c>
      <c r="D126" s="212"/>
      <c r="E126" s="212"/>
      <c r="F126" s="212" t="s">
        <v>8</v>
      </c>
      <c r="G126" s="212"/>
      <c r="H126" s="212"/>
      <c r="I126" s="213" t="s">
        <v>9</v>
      </c>
      <c r="J126" s="215" t="s">
        <v>7</v>
      </c>
      <c r="K126" s="212"/>
      <c r="L126" s="212"/>
      <c r="M126" s="212" t="s">
        <v>8</v>
      </c>
      <c r="N126" s="212"/>
      <c r="O126" s="212"/>
      <c r="P126" s="213" t="s">
        <v>9</v>
      </c>
      <c r="Q126" s="211" t="s">
        <v>7</v>
      </c>
      <c r="R126" s="212"/>
      <c r="S126" s="212"/>
      <c r="T126" s="212" t="s">
        <v>8</v>
      </c>
      <c r="U126" s="212"/>
      <c r="V126" s="212"/>
      <c r="W126" s="213" t="s">
        <v>9</v>
      </c>
    </row>
    <row r="127" spans="1:23" ht="243" thickBot="1">
      <c r="A127" s="203"/>
      <c r="B127" s="206"/>
      <c r="C127" s="104" t="s">
        <v>155</v>
      </c>
      <c r="D127" s="105" t="s">
        <v>156</v>
      </c>
      <c r="E127" s="105" t="s">
        <v>157</v>
      </c>
      <c r="F127" s="105" t="s">
        <v>155</v>
      </c>
      <c r="G127" s="105" t="s">
        <v>156</v>
      </c>
      <c r="H127" s="105" t="s">
        <v>157</v>
      </c>
      <c r="I127" s="214"/>
      <c r="J127" s="106" t="s">
        <v>273</v>
      </c>
      <c r="K127" s="105" t="s">
        <v>156</v>
      </c>
      <c r="L127" s="105" t="s">
        <v>157</v>
      </c>
      <c r="M127" s="107" t="s">
        <v>273</v>
      </c>
      <c r="N127" s="105" t="s">
        <v>156</v>
      </c>
      <c r="O127" s="105" t="s">
        <v>157</v>
      </c>
      <c r="P127" s="214"/>
      <c r="Q127" s="108" t="s">
        <v>158</v>
      </c>
      <c r="R127" s="105" t="s">
        <v>156</v>
      </c>
      <c r="S127" s="105" t="s">
        <v>157</v>
      </c>
      <c r="T127" s="107" t="s">
        <v>158</v>
      </c>
      <c r="U127" s="105" t="s">
        <v>156</v>
      </c>
      <c r="V127" s="105" t="s">
        <v>157</v>
      </c>
      <c r="W127" s="214"/>
    </row>
    <row r="128" spans="1:23" ht="15.75" thickBot="1">
      <c r="A128" s="109">
        <v>1</v>
      </c>
      <c r="B128" s="110">
        <f>A128+1</f>
        <v>2</v>
      </c>
      <c r="C128" s="111">
        <f aca="true" t="shared" si="6" ref="C128:W128">B128+1</f>
        <v>3</v>
      </c>
      <c r="D128" s="112">
        <f t="shared" si="6"/>
        <v>4</v>
      </c>
      <c r="E128" s="112">
        <f t="shared" si="6"/>
        <v>5</v>
      </c>
      <c r="F128" s="112">
        <f t="shared" si="6"/>
        <v>6</v>
      </c>
      <c r="G128" s="112">
        <f t="shared" si="6"/>
        <v>7</v>
      </c>
      <c r="H128" s="113">
        <f t="shared" si="6"/>
        <v>8</v>
      </c>
      <c r="I128" s="114">
        <f t="shared" si="6"/>
        <v>9</v>
      </c>
      <c r="J128" s="111">
        <f t="shared" si="6"/>
        <v>10</v>
      </c>
      <c r="K128" s="112">
        <f t="shared" si="6"/>
        <v>11</v>
      </c>
      <c r="L128" s="112">
        <f t="shared" si="6"/>
        <v>12</v>
      </c>
      <c r="M128" s="112">
        <f t="shared" si="6"/>
        <v>13</v>
      </c>
      <c r="N128" s="112">
        <f t="shared" si="6"/>
        <v>14</v>
      </c>
      <c r="O128" s="112">
        <f t="shared" si="6"/>
        <v>15</v>
      </c>
      <c r="P128" s="115">
        <f t="shared" si="6"/>
        <v>16</v>
      </c>
      <c r="Q128" s="116">
        <f t="shared" si="6"/>
        <v>17</v>
      </c>
      <c r="R128" s="113">
        <f t="shared" si="6"/>
        <v>18</v>
      </c>
      <c r="S128" s="112">
        <f t="shared" si="6"/>
        <v>19</v>
      </c>
      <c r="T128" s="112">
        <f t="shared" si="6"/>
        <v>20</v>
      </c>
      <c r="U128" s="113">
        <f t="shared" si="6"/>
        <v>21</v>
      </c>
      <c r="V128" s="112">
        <f t="shared" si="6"/>
        <v>22</v>
      </c>
      <c r="W128" s="115">
        <f t="shared" si="6"/>
        <v>23</v>
      </c>
    </row>
    <row r="129" spans="1:23" ht="51.75" thickBot="1">
      <c r="A129" s="117" t="s">
        <v>18</v>
      </c>
      <c r="B129" s="118" t="s">
        <v>159</v>
      </c>
      <c r="C129" s="117"/>
      <c r="D129" s="119"/>
      <c r="E129" s="120">
        <f>E130+E153+E242+E244+E271+E272</f>
        <v>2596.97</v>
      </c>
      <c r="F129" s="120"/>
      <c r="G129" s="120"/>
      <c r="H129" s="120">
        <f>H130+H153+H242+H244+H271+H272</f>
        <v>0</v>
      </c>
      <c r="I129" s="121">
        <f>I130+I153+I242+I244+I271+I272</f>
        <v>2596.97</v>
      </c>
      <c r="J129" s="122"/>
      <c r="K129" s="120"/>
      <c r="L129" s="120">
        <f>L130+L153+L243+L244+L271+L272</f>
        <v>2576.2748546000003</v>
      </c>
      <c r="M129" s="120"/>
      <c r="N129" s="120"/>
      <c r="O129" s="120">
        <f>O130+O153+O243+O244+O271+O272</f>
        <v>0</v>
      </c>
      <c r="P129" s="121">
        <f>P130+P153+P243+P244+P271+P272</f>
        <v>2576.2748546000003</v>
      </c>
      <c r="Q129" s="123"/>
      <c r="R129" s="120"/>
      <c r="S129" s="120">
        <f>S130+S153+S242+S244+S271+S272</f>
        <v>1847.948736</v>
      </c>
      <c r="T129" s="120"/>
      <c r="U129" s="120"/>
      <c r="V129" s="120">
        <f>V130+V153+V243+V244+V271+V272</f>
        <v>0</v>
      </c>
      <c r="W129" s="121">
        <f>W130+W153+W243+W244+W271+W272</f>
        <v>1847.9489999999998</v>
      </c>
    </row>
    <row r="130" spans="1:23" ht="15.75" thickBot="1">
      <c r="A130" s="124" t="s">
        <v>24</v>
      </c>
      <c r="B130" s="125" t="s">
        <v>28</v>
      </c>
      <c r="C130" s="124"/>
      <c r="D130" s="126"/>
      <c r="E130" s="127">
        <f>E136+E140</f>
        <v>1754.29</v>
      </c>
      <c r="F130" s="127"/>
      <c r="G130" s="127"/>
      <c r="H130" s="127">
        <f>H136+H137</f>
        <v>0</v>
      </c>
      <c r="I130" s="128">
        <f>E130+H130</f>
        <v>1754.29</v>
      </c>
      <c r="J130" s="129"/>
      <c r="K130" s="126"/>
      <c r="L130" s="127">
        <f>L136+L140</f>
        <v>1750.99</v>
      </c>
      <c r="M130" s="127"/>
      <c r="N130" s="127"/>
      <c r="O130" s="127">
        <f>O136+O137</f>
        <v>0</v>
      </c>
      <c r="P130" s="128">
        <f>L130+O130</f>
        <v>1750.99</v>
      </c>
      <c r="Q130" s="130"/>
      <c r="R130" s="127">
        <f>R136+R140</f>
        <v>1.6</v>
      </c>
      <c r="S130" s="127">
        <f>S136+S140</f>
        <v>1562.638736</v>
      </c>
      <c r="T130" s="127"/>
      <c r="U130" s="127">
        <f>U136+U137+U140+U141+U144+U149+U152</f>
        <v>0</v>
      </c>
      <c r="V130" s="127">
        <f>V136+V137+V140+V141+V144+V149+V152</f>
        <v>0</v>
      </c>
      <c r="W130" s="128">
        <f>W136+W137+W140+W141+W144+W149+W152</f>
        <v>1562.639</v>
      </c>
    </row>
    <row r="131" spans="1:23" ht="15">
      <c r="A131" s="131" t="s">
        <v>160</v>
      </c>
      <c r="B131" s="132" t="s">
        <v>30</v>
      </c>
      <c r="C131" s="133"/>
      <c r="D131" s="134"/>
      <c r="E131" s="135"/>
      <c r="F131" s="135"/>
      <c r="G131" s="134"/>
      <c r="H131" s="135"/>
      <c r="I131" s="136"/>
      <c r="J131" s="133"/>
      <c r="K131" s="134"/>
      <c r="L131" s="135"/>
      <c r="M131" s="135"/>
      <c r="N131" s="134"/>
      <c r="O131" s="135"/>
      <c r="P131" s="136"/>
      <c r="Q131" s="137"/>
      <c r="R131" s="134"/>
      <c r="S131" s="135"/>
      <c r="T131" s="135"/>
      <c r="U131" s="134"/>
      <c r="V131" s="135"/>
      <c r="W131" s="136"/>
    </row>
    <row r="132" spans="1:23" ht="15">
      <c r="A132" s="138" t="s">
        <v>161</v>
      </c>
      <c r="B132" s="139" t="s">
        <v>32</v>
      </c>
      <c r="C132" s="140"/>
      <c r="D132" s="141"/>
      <c r="E132" s="142"/>
      <c r="F132" s="142"/>
      <c r="G132" s="141"/>
      <c r="H132" s="142"/>
      <c r="I132" s="143"/>
      <c r="J132" s="140"/>
      <c r="K132" s="141"/>
      <c r="L132" s="142"/>
      <c r="M132" s="142"/>
      <c r="N132" s="141"/>
      <c r="O132" s="142"/>
      <c r="P132" s="143"/>
      <c r="Q132" s="144"/>
      <c r="R132" s="141"/>
      <c r="S132" s="142"/>
      <c r="T132" s="142"/>
      <c r="U132" s="141"/>
      <c r="V132" s="142"/>
      <c r="W132" s="143"/>
    </row>
    <row r="133" spans="1:23" ht="15">
      <c r="A133" s="138" t="s">
        <v>162</v>
      </c>
      <c r="B133" s="139" t="s">
        <v>34</v>
      </c>
      <c r="C133" s="140"/>
      <c r="D133" s="141"/>
      <c r="E133" s="142"/>
      <c r="F133" s="142"/>
      <c r="G133" s="141"/>
      <c r="H133" s="142"/>
      <c r="I133" s="143"/>
      <c r="J133" s="140"/>
      <c r="K133" s="141"/>
      <c r="L133" s="142"/>
      <c r="M133" s="142"/>
      <c r="N133" s="141"/>
      <c r="O133" s="142"/>
      <c r="P133" s="143"/>
      <c r="Q133" s="144"/>
      <c r="R133" s="141"/>
      <c r="S133" s="142"/>
      <c r="T133" s="142"/>
      <c r="U133" s="141"/>
      <c r="V133" s="142"/>
      <c r="W133" s="143"/>
    </row>
    <row r="134" spans="1:23" ht="25.5">
      <c r="A134" s="138" t="s">
        <v>163</v>
      </c>
      <c r="B134" s="139" t="s">
        <v>36</v>
      </c>
      <c r="C134" s="140"/>
      <c r="D134" s="141"/>
      <c r="E134" s="142"/>
      <c r="F134" s="142"/>
      <c r="G134" s="141"/>
      <c r="H134" s="142"/>
      <c r="I134" s="143"/>
      <c r="J134" s="140"/>
      <c r="K134" s="141"/>
      <c r="L134" s="142"/>
      <c r="M134" s="142"/>
      <c r="N134" s="145"/>
      <c r="O134" s="142"/>
      <c r="P134" s="143"/>
      <c r="Q134" s="144"/>
      <c r="R134" s="145"/>
      <c r="S134" s="142"/>
      <c r="T134" s="142"/>
      <c r="U134" s="145"/>
      <c r="V134" s="142"/>
      <c r="W134" s="143"/>
    </row>
    <row r="135" spans="1:23" ht="15">
      <c r="A135" s="138" t="s">
        <v>164</v>
      </c>
      <c r="B135" s="139" t="s">
        <v>38</v>
      </c>
      <c r="C135" s="140"/>
      <c r="D135" s="141"/>
      <c r="E135" s="142"/>
      <c r="F135" s="142"/>
      <c r="G135" s="141"/>
      <c r="H135" s="142"/>
      <c r="I135" s="143"/>
      <c r="J135" s="140"/>
      <c r="K135" s="141"/>
      <c r="L135" s="142"/>
      <c r="M135" s="142"/>
      <c r="N135" s="145"/>
      <c r="O135" s="142"/>
      <c r="P135" s="143"/>
      <c r="Q135" s="144"/>
      <c r="R135" s="145"/>
      <c r="S135" s="142"/>
      <c r="T135" s="142"/>
      <c r="U135" s="145"/>
      <c r="V135" s="142"/>
      <c r="W135" s="143"/>
    </row>
    <row r="136" spans="1:23" ht="15">
      <c r="A136" s="138"/>
      <c r="B136" s="139" t="s">
        <v>39</v>
      </c>
      <c r="C136" s="146">
        <v>1103325.25</v>
      </c>
      <c r="D136" s="147">
        <v>1.59</v>
      </c>
      <c r="E136" s="147">
        <v>1754.29</v>
      </c>
      <c r="F136" s="147"/>
      <c r="G136" s="147"/>
      <c r="H136" s="147"/>
      <c r="I136" s="148">
        <v>1754.29</v>
      </c>
      <c r="J136" s="146">
        <v>1101253.5</v>
      </c>
      <c r="K136" s="147">
        <v>1.59</v>
      </c>
      <c r="L136" s="147">
        <v>1750.99</v>
      </c>
      <c r="M136" s="147"/>
      <c r="N136" s="149"/>
      <c r="O136" s="147"/>
      <c r="P136" s="148">
        <v>1750.99</v>
      </c>
      <c r="Q136" s="150">
        <v>976649.21</v>
      </c>
      <c r="R136" s="149">
        <v>1.6</v>
      </c>
      <c r="S136" s="151">
        <f>Q136*R136/1000</f>
        <v>1562.638736</v>
      </c>
      <c r="T136" s="147"/>
      <c r="U136" s="149"/>
      <c r="V136" s="147"/>
      <c r="W136" s="148">
        <v>1562.639</v>
      </c>
    </row>
    <row r="137" spans="1:23" ht="15">
      <c r="A137" s="138"/>
      <c r="B137" s="139" t="s">
        <v>40</v>
      </c>
      <c r="C137" s="146"/>
      <c r="D137" s="147"/>
      <c r="E137" s="147"/>
      <c r="F137" s="147"/>
      <c r="G137" s="147"/>
      <c r="H137" s="147"/>
      <c r="I137" s="148"/>
      <c r="J137" s="146"/>
      <c r="K137" s="147"/>
      <c r="L137" s="147"/>
      <c r="M137" s="147"/>
      <c r="N137" s="149"/>
      <c r="O137" s="147"/>
      <c r="P137" s="148"/>
      <c r="Q137" s="152"/>
      <c r="R137" s="149"/>
      <c r="S137" s="147"/>
      <c r="T137" s="147"/>
      <c r="U137" s="149"/>
      <c r="V137" s="147"/>
      <c r="W137" s="148"/>
    </row>
    <row r="138" spans="1:23" ht="25.5">
      <c r="A138" s="138" t="s">
        <v>165</v>
      </c>
      <c r="B138" s="139" t="s">
        <v>42</v>
      </c>
      <c r="C138" s="146"/>
      <c r="D138" s="147"/>
      <c r="E138" s="147"/>
      <c r="F138" s="147"/>
      <c r="G138" s="147"/>
      <c r="H138" s="147"/>
      <c r="I138" s="148"/>
      <c r="J138" s="146"/>
      <c r="K138" s="147"/>
      <c r="L138" s="147"/>
      <c r="M138" s="147"/>
      <c r="N138" s="149"/>
      <c r="O138" s="147"/>
      <c r="P138" s="148"/>
      <c r="Q138" s="152"/>
      <c r="R138" s="149"/>
      <c r="S138" s="147"/>
      <c r="T138" s="147"/>
      <c r="U138" s="149"/>
      <c r="V138" s="147"/>
      <c r="W138" s="148"/>
    </row>
    <row r="139" spans="1:23" ht="15">
      <c r="A139" s="138" t="s">
        <v>166</v>
      </c>
      <c r="B139" s="139" t="s">
        <v>38</v>
      </c>
      <c r="C139" s="146"/>
      <c r="D139" s="147"/>
      <c r="E139" s="147"/>
      <c r="F139" s="147"/>
      <c r="G139" s="147"/>
      <c r="H139" s="147"/>
      <c r="I139" s="148"/>
      <c r="J139" s="146"/>
      <c r="K139" s="147"/>
      <c r="L139" s="147"/>
      <c r="M139" s="147"/>
      <c r="N139" s="149"/>
      <c r="O139" s="147"/>
      <c r="P139" s="148"/>
      <c r="Q139" s="152"/>
      <c r="R139" s="149"/>
      <c r="S139" s="147"/>
      <c r="T139" s="147"/>
      <c r="U139" s="149"/>
      <c r="V139" s="147"/>
      <c r="W139" s="148"/>
    </row>
    <row r="140" spans="1:23" ht="15">
      <c r="A140" s="138"/>
      <c r="B140" s="139" t="s">
        <v>39</v>
      </c>
      <c r="C140" s="146"/>
      <c r="D140" s="147"/>
      <c r="E140" s="147"/>
      <c r="F140" s="147"/>
      <c r="G140" s="147"/>
      <c r="H140" s="147"/>
      <c r="I140" s="148"/>
      <c r="J140" s="146"/>
      <c r="K140" s="147"/>
      <c r="L140" s="147"/>
      <c r="M140" s="147"/>
      <c r="N140" s="149"/>
      <c r="O140" s="147"/>
      <c r="P140" s="148"/>
      <c r="Q140" s="152"/>
      <c r="R140" s="149"/>
      <c r="S140" s="147"/>
      <c r="T140" s="147"/>
      <c r="U140" s="149"/>
      <c r="V140" s="147"/>
      <c r="W140" s="148"/>
    </row>
    <row r="141" spans="1:23" ht="15">
      <c r="A141" s="138"/>
      <c r="B141" s="139" t="s">
        <v>40</v>
      </c>
      <c r="C141" s="146"/>
      <c r="D141" s="147"/>
      <c r="E141" s="147"/>
      <c r="F141" s="147"/>
      <c r="G141" s="147"/>
      <c r="H141" s="147"/>
      <c r="I141" s="148"/>
      <c r="J141" s="146"/>
      <c r="K141" s="147"/>
      <c r="L141" s="147"/>
      <c r="M141" s="147"/>
      <c r="N141" s="149"/>
      <c r="O141" s="147"/>
      <c r="P141" s="148"/>
      <c r="Q141" s="152"/>
      <c r="R141" s="149"/>
      <c r="S141" s="147"/>
      <c r="T141" s="147"/>
      <c r="U141" s="149"/>
      <c r="V141" s="147"/>
      <c r="W141" s="148"/>
    </row>
    <row r="142" spans="1:23" ht="15">
      <c r="A142" s="138" t="s">
        <v>167</v>
      </c>
      <c r="B142" s="139" t="s">
        <v>45</v>
      </c>
      <c r="C142" s="146"/>
      <c r="D142" s="147"/>
      <c r="E142" s="147"/>
      <c r="F142" s="147"/>
      <c r="G142" s="147"/>
      <c r="H142" s="147"/>
      <c r="I142" s="148"/>
      <c r="J142" s="146"/>
      <c r="K142" s="147"/>
      <c r="L142" s="147"/>
      <c r="M142" s="147"/>
      <c r="N142" s="149"/>
      <c r="O142" s="147"/>
      <c r="P142" s="148"/>
      <c r="Q142" s="152"/>
      <c r="R142" s="149"/>
      <c r="S142" s="147"/>
      <c r="T142" s="147"/>
      <c r="U142" s="149"/>
      <c r="V142" s="147"/>
      <c r="W142" s="148"/>
    </row>
    <row r="143" spans="1:23" ht="15">
      <c r="A143" s="138"/>
      <c r="B143" s="139" t="s">
        <v>39</v>
      </c>
      <c r="C143" s="146"/>
      <c r="D143" s="147"/>
      <c r="E143" s="147"/>
      <c r="F143" s="147"/>
      <c r="G143" s="147"/>
      <c r="H143" s="147"/>
      <c r="I143" s="148"/>
      <c r="J143" s="146"/>
      <c r="K143" s="147"/>
      <c r="L143" s="147"/>
      <c r="M143" s="147"/>
      <c r="N143" s="149"/>
      <c r="O143" s="147"/>
      <c r="P143" s="148"/>
      <c r="Q143" s="152"/>
      <c r="R143" s="149"/>
      <c r="S143" s="147"/>
      <c r="T143" s="147"/>
      <c r="U143" s="149"/>
      <c r="V143" s="147"/>
      <c r="W143" s="148"/>
    </row>
    <row r="144" spans="1:23" ht="15">
      <c r="A144" s="138"/>
      <c r="B144" s="139" t="s">
        <v>40</v>
      </c>
      <c r="C144" s="146"/>
      <c r="D144" s="147"/>
      <c r="E144" s="147"/>
      <c r="F144" s="147"/>
      <c r="G144" s="147"/>
      <c r="H144" s="147"/>
      <c r="I144" s="148"/>
      <c r="J144" s="146"/>
      <c r="K144" s="147"/>
      <c r="L144" s="147"/>
      <c r="M144" s="147"/>
      <c r="N144" s="149"/>
      <c r="O144" s="147"/>
      <c r="P144" s="148"/>
      <c r="Q144" s="152"/>
      <c r="R144" s="149"/>
      <c r="S144" s="147"/>
      <c r="T144" s="147"/>
      <c r="U144" s="149"/>
      <c r="V144" s="147"/>
      <c r="W144" s="148"/>
    </row>
    <row r="145" spans="1:23" ht="15">
      <c r="A145" s="138" t="s">
        <v>168</v>
      </c>
      <c r="B145" s="139" t="s">
        <v>47</v>
      </c>
      <c r="C145" s="146"/>
      <c r="D145" s="147"/>
      <c r="E145" s="147"/>
      <c r="F145" s="147"/>
      <c r="G145" s="147"/>
      <c r="H145" s="147"/>
      <c r="I145" s="148"/>
      <c r="J145" s="146"/>
      <c r="K145" s="147"/>
      <c r="L145" s="147"/>
      <c r="M145" s="147"/>
      <c r="N145" s="149"/>
      <c r="O145" s="147"/>
      <c r="P145" s="148"/>
      <c r="Q145" s="152"/>
      <c r="R145" s="149"/>
      <c r="S145" s="147"/>
      <c r="T145" s="147"/>
      <c r="U145" s="149"/>
      <c r="V145" s="147"/>
      <c r="W145" s="148"/>
    </row>
    <row r="146" spans="1:23" ht="15">
      <c r="A146" s="138" t="s">
        <v>169</v>
      </c>
      <c r="B146" s="139" t="s">
        <v>49</v>
      </c>
      <c r="C146" s="146"/>
      <c r="D146" s="147"/>
      <c r="E146" s="147"/>
      <c r="F146" s="147"/>
      <c r="G146" s="147"/>
      <c r="H146" s="147"/>
      <c r="I146" s="148"/>
      <c r="J146" s="146"/>
      <c r="K146" s="147"/>
      <c r="L146" s="147"/>
      <c r="M146" s="147"/>
      <c r="N146" s="149"/>
      <c r="O146" s="147"/>
      <c r="P146" s="148"/>
      <c r="Q146" s="152"/>
      <c r="R146" s="149"/>
      <c r="S146" s="147"/>
      <c r="T146" s="147"/>
      <c r="U146" s="149"/>
      <c r="V146" s="147"/>
      <c r="W146" s="148"/>
    </row>
    <row r="147" spans="1:23" ht="25.5">
      <c r="A147" s="138" t="s">
        <v>170</v>
      </c>
      <c r="B147" s="139" t="s">
        <v>36</v>
      </c>
      <c r="C147" s="146"/>
      <c r="D147" s="147"/>
      <c r="E147" s="147"/>
      <c r="F147" s="147"/>
      <c r="G147" s="147"/>
      <c r="H147" s="147"/>
      <c r="I147" s="148"/>
      <c r="J147" s="146"/>
      <c r="K147" s="147"/>
      <c r="L147" s="147"/>
      <c r="M147" s="147"/>
      <c r="N147" s="149"/>
      <c r="O147" s="147"/>
      <c r="P147" s="148"/>
      <c r="Q147" s="152"/>
      <c r="R147" s="149"/>
      <c r="S147" s="147"/>
      <c r="T147" s="147"/>
      <c r="U147" s="149"/>
      <c r="V147" s="147"/>
      <c r="W147" s="148"/>
    </row>
    <row r="148" spans="1:23" ht="15">
      <c r="A148" s="138" t="s">
        <v>171</v>
      </c>
      <c r="B148" s="139" t="s">
        <v>38</v>
      </c>
      <c r="C148" s="146"/>
      <c r="D148" s="147"/>
      <c r="E148" s="147"/>
      <c r="F148" s="147"/>
      <c r="G148" s="147"/>
      <c r="H148" s="147"/>
      <c r="I148" s="148"/>
      <c r="J148" s="146"/>
      <c r="K148" s="147"/>
      <c r="L148" s="147"/>
      <c r="M148" s="147"/>
      <c r="N148" s="149"/>
      <c r="O148" s="147"/>
      <c r="P148" s="148"/>
      <c r="Q148" s="152"/>
      <c r="R148" s="149"/>
      <c r="S148" s="147"/>
      <c r="T148" s="147"/>
      <c r="U148" s="149"/>
      <c r="V148" s="147"/>
      <c r="W148" s="148"/>
    </row>
    <row r="149" spans="1:23" ht="15">
      <c r="A149" s="138"/>
      <c r="B149" s="139" t="s">
        <v>40</v>
      </c>
      <c r="C149" s="146"/>
      <c r="D149" s="147"/>
      <c r="E149" s="147"/>
      <c r="F149" s="147"/>
      <c r="G149" s="147"/>
      <c r="H149" s="147"/>
      <c r="I149" s="148"/>
      <c r="J149" s="146"/>
      <c r="K149" s="147"/>
      <c r="L149" s="147"/>
      <c r="M149" s="147"/>
      <c r="N149" s="149"/>
      <c r="O149" s="147"/>
      <c r="P149" s="148"/>
      <c r="Q149" s="152"/>
      <c r="R149" s="149"/>
      <c r="S149" s="147"/>
      <c r="T149" s="147"/>
      <c r="U149" s="149"/>
      <c r="V149" s="147"/>
      <c r="W149" s="148"/>
    </row>
    <row r="150" spans="1:23" ht="25.5">
      <c r="A150" s="138" t="s">
        <v>172</v>
      </c>
      <c r="B150" s="139" t="s">
        <v>42</v>
      </c>
      <c r="C150" s="146"/>
      <c r="D150" s="147"/>
      <c r="E150" s="147"/>
      <c r="F150" s="147"/>
      <c r="G150" s="147"/>
      <c r="H150" s="147"/>
      <c r="I150" s="148"/>
      <c r="J150" s="146"/>
      <c r="K150" s="147"/>
      <c r="L150" s="147"/>
      <c r="M150" s="147"/>
      <c r="N150" s="149"/>
      <c r="O150" s="147"/>
      <c r="P150" s="148"/>
      <c r="Q150" s="152"/>
      <c r="R150" s="149"/>
      <c r="S150" s="147"/>
      <c r="T150" s="147"/>
      <c r="U150" s="149"/>
      <c r="V150" s="147"/>
      <c r="W150" s="148"/>
    </row>
    <row r="151" spans="1:23" ht="15">
      <c r="A151" s="138" t="s">
        <v>173</v>
      </c>
      <c r="B151" s="139" t="s">
        <v>38</v>
      </c>
      <c r="C151" s="146"/>
      <c r="D151" s="147"/>
      <c r="E151" s="147"/>
      <c r="F151" s="147"/>
      <c r="G151" s="147"/>
      <c r="H151" s="147"/>
      <c r="I151" s="148"/>
      <c r="J151" s="146"/>
      <c r="K151" s="147"/>
      <c r="L151" s="147"/>
      <c r="M151" s="147"/>
      <c r="N151" s="149"/>
      <c r="O151" s="147"/>
      <c r="P151" s="148"/>
      <c r="Q151" s="152"/>
      <c r="R151" s="149"/>
      <c r="S151" s="147"/>
      <c r="T151" s="147"/>
      <c r="U151" s="149"/>
      <c r="V151" s="147"/>
      <c r="W151" s="148"/>
    </row>
    <row r="152" spans="1:23" ht="15.75" thickBot="1">
      <c r="A152" s="153"/>
      <c r="B152" s="154" t="s">
        <v>40</v>
      </c>
      <c r="C152" s="155"/>
      <c r="D152" s="156"/>
      <c r="E152" s="156"/>
      <c r="F152" s="156"/>
      <c r="G152" s="156"/>
      <c r="H152" s="156"/>
      <c r="I152" s="157"/>
      <c r="J152" s="155"/>
      <c r="K152" s="156"/>
      <c r="L152" s="156"/>
      <c r="M152" s="156"/>
      <c r="N152" s="158"/>
      <c r="O152" s="156"/>
      <c r="P152" s="157"/>
      <c r="Q152" s="159"/>
      <c r="R152" s="158"/>
      <c r="S152" s="156"/>
      <c r="T152" s="156"/>
      <c r="U152" s="158"/>
      <c r="V152" s="156"/>
      <c r="W152" s="157"/>
    </row>
    <row r="153" spans="1:23" ht="15.75" thickBot="1">
      <c r="A153" s="124" t="s">
        <v>27</v>
      </c>
      <c r="B153" s="125" t="s">
        <v>55</v>
      </c>
      <c r="C153" s="129"/>
      <c r="D153" s="127"/>
      <c r="E153" s="127">
        <f>E170+E173+E180+E187+E195+E201+E202+E218+E222+E229+E238+E176+E183+E188+E190+E199+E225+E230+E232+E241</f>
        <v>842.68</v>
      </c>
      <c r="F153" s="127"/>
      <c r="G153" s="127"/>
      <c r="H153" s="127">
        <f>H170+H173+H180+H187+H195+H201+H202+H218+H222+H229+H238</f>
        <v>0</v>
      </c>
      <c r="I153" s="128">
        <f>I170+I173+I180+I187+I195+I201+I202+I218+I222+I229+I238+I176+I183+I188+I190+I199+I225+I230+I232+I241</f>
        <v>842.68</v>
      </c>
      <c r="J153" s="129"/>
      <c r="K153" s="127"/>
      <c r="L153" s="127">
        <f>L170+L173+L180+L187+L195+L201+L202+L218+L222+L229+L238+L176+L183+L188+L190+L199+L225+L230+L232+L241</f>
        <v>825.2848546000001</v>
      </c>
      <c r="M153" s="127"/>
      <c r="N153" s="127"/>
      <c r="O153" s="127">
        <f>O170+O173+O180+O187+O195+O201+O202+O218+O222+O229+O238</f>
        <v>0</v>
      </c>
      <c r="P153" s="128">
        <f>P170+P173+P180+P187+P195+P201+P202+P218+P222+P229+P238+P176+P183+P188+P190+P199+P225+P230+P232+P241</f>
        <v>825.2848546000001</v>
      </c>
      <c r="Q153" s="130"/>
      <c r="R153" s="127">
        <f>R159+R162+R165+R173+R174+R188+R210+R218</f>
        <v>0</v>
      </c>
      <c r="S153" s="127">
        <f>S170+S173+S180+S187+S195+S201+S202+S218+S222+S229+S238+S176+S183+S188+S190+S199+S225+S230+S232+S241+S198</f>
        <v>285.31</v>
      </c>
      <c r="T153" s="127"/>
      <c r="U153" s="127">
        <f>U159+U162+U165+U170+U173+U174+U204+U210+U213+U219</f>
        <v>0</v>
      </c>
      <c r="V153" s="127">
        <f>V159+V162+V165+V170+V173+V174+V204+V210+V213+V219</f>
        <v>0</v>
      </c>
      <c r="W153" s="128">
        <f>W170+W173+W180+W187+W195+W201+W202+W218+W222+W229+W238+W176+W183+W188+W190+W199+W225+W230+W232+W241+W198</f>
        <v>285.31</v>
      </c>
    </row>
    <row r="154" spans="1:23" ht="15">
      <c r="A154" s="131" t="s">
        <v>174</v>
      </c>
      <c r="B154" s="160" t="s">
        <v>57</v>
      </c>
      <c r="C154" s="161"/>
      <c r="D154" s="162"/>
      <c r="E154" s="162"/>
      <c r="F154" s="162"/>
      <c r="G154" s="162"/>
      <c r="H154" s="162"/>
      <c r="I154" s="163"/>
      <c r="J154" s="161"/>
      <c r="K154" s="164"/>
      <c r="L154" s="164"/>
      <c r="M154" s="162"/>
      <c r="N154" s="164"/>
      <c r="O154" s="162"/>
      <c r="P154" s="163"/>
      <c r="Q154" s="165"/>
      <c r="R154" s="164"/>
      <c r="S154" s="164"/>
      <c r="T154" s="162"/>
      <c r="U154" s="164"/>
      <c r="V154" s="162"/>
      <c r="W154" s="163"/>
    </row>
    <row r="155" spans="1:23" ht="15">
      <c r="A155" s="138" t="s">
        <v>175</v>
      </c>
      <c r="B155" s="166" t="s">
        <v>59</v>
      </c>
      <c r="C155" s="146"/>
      <c r="D155" s="147"/>
      <c r="E155" s="147"/>
      <c r="F155" s="147"/>
      <c r="G155" s="147"/>
      <c r="H155" s="147"/>
      <c r="I155" s="148"/>
      <c r="J155" s="146"/>
      <c r="K155" s="149"/>
      <c r="L155" s="149"/>
      <c r="M155" s="147"/>
      <c r="N155" s="149"/>
      <c r="O155" s="147"/>
      <c r="P155" s="148"/>
      <c r="Q155" s="150"/>
      <c r="R155" s="149"/>
      <c r="S155" s="149"/>
      <c r="T155" s="147"/>
      <c r="U155" s="149"/>
      <c r="V155" s="147"/>
      <c r="W155" s="148"/>
    </row>
    <row r="156" spans="1:23" ht="15">
      <c r="A156" s="138" t="s">
        <v>176</v>
      </c>
      <c r="B156" s="166" t="s">
        <v>61</v>
      </c>
      <c r="C156" s="146"/>
      <c r="D156" s="147"/>
      <c r="E156" s="147"/>
      <c r="F156" s="147"/>
      <c r="G156" s="147"/>
      <c r="H156" s="147"/>
      <c r="I156" s="148"/>
      <c r="J156" s="146"/>
      <c r="K156" s="149"/>
      <c r="L156" s="149"/>
      <c r="M156" s="147"/>
      <c r="N156" s="149"/>
      <c r="O156" s="147"/>
      <c r="P156" s="148"/>
      <c r="Q156" s="150"/>
      <c r="R156" s="149"/>
      <c r="S156" s="149"/>
      <c r="T156" s="147"/>
      <c r="U156" s="149"/>
      <c r="V156" s="147"/>
      <c r="W156" s="148"/>
    </row>
    <row r="157" spans="1:23" ht="25.5">
      <c r="A157" s="138" t="s">
        <v>177</v>
      </c>
      <c r="B157" s="166" t="s">
        <v>74</v>
      </c>
      <c r="C157" s="146"/>
      <c r="D157" s="147"/>
      <c r="E157" s="147"/>
      <c r="F157" s="147"/>
      <c r="G157" s="147"/>
      <c r="H157" s="147"/>
      <c r="I157" s="148"/>
      <c r="J157" s="146"/>
      <c r="K157" s="149"/>
      <c r="L157" s="149"/>
      <c r="M157" s="147"/>
      <c r="N157" s="149"/>
      <c r="O157" s="147"/>
      <c r="P157" s="148"/>
      <c r="Q157" s="150"/>
      <c r="R157" s="149"/>
      <c r="S157" s="149"/>
      <c r="T157" s="147"/>
      <c r="U157" s="149"/>
      <c r="V157" s="147"/>
      <c r="W157" s="148"/>
    </row>
    <row r="158" spans="1:23" ht="38.25">
      <c r="A158" s="138" t="s">
        <v>178</v>
      </c>
      <c r="B158" s="166" t="s">
        <v>65</v>
      </c>
      <c r="C158" s="146"/>
      <c r="D158" s="147"/>
      <c r="E158" s="147"/>
      <c r="F158" s="147"/>
      <c r="G158" s="147"/>
      <c r="H158" s="147"/>
      <c r="I158" s="148"/>
      <c r="J158" s="146"/>
      <c r="K158" s="149"/>
      <c r="L158" s="149"/>
      <c r="M158" s="147"/>
      <c r="N158" s="149"/>
      <c r="O158" s="147"/>
      <c r="P158" s="148"/>
      <c r="Q158" s="150"/>
      <c r="R158" s="149"/>
      <c r="S158" s="149"/>
      <c r="T158" s="147"/>
      <c r="U158" s="149"/>
      <c r="V158" s="147"/>
      <c r="W158" s="148"/>
    </row>
    <row r="159" spans="1:23" ht="15">
      <c r="A159" s="138"/>
      <c r="B159" s="166" t="s">
        <v>72</v>
      </c>
      <c r="C159" s="146"/>
      <c r="D159" s="147"/>
      <c r="E159" s="147"/>
      <c r="F159" s="147"/>
      <c r="G159" s="147"/>
      <c r="H159" s="147"/>
      <c r="I159" s="148">
        <f>E159+H159</f>
        <v>0</v>
      </c>
      <c r="J159" s="146"/>
      <c r="K159" s="149"/>
      <c r="L159" s="149"/>
      <c r="M159" s="147"/>
      <c r="N159" s="149"/>
      <c r="O159" s="147"/>
      <c r="P159" s="148">
        <f>L159+O159</f>
        <v>0</v>
      </c>
      <c r="Q159" s="150"/>
      <c r="R159" s="149"/>
      <c r="S159" s="149"/>
      <c r="T159" s="147"/>
      <c r="U159" s="149"/>
      <c r="V159" s="147"/>
      <c r="W159" s="148"/>
    </row>
    <row r="160" spans="1:23" ht="25.5">
      <c r="A160" s="138" t="s">
        <v>179</v>
      </c>
      <c r="B160" s="166" t="s">
        <v>77</v>
      </c>
      <c r="C160" s="146"/>
      <c r="D160" s="147"/>
      <c r="E160" s="147"/>
      <c r="F160" s="147"/>
      <c r="G160" s="147"/>
      <c r="H160" s="147"/>
      <c r="I160" s="148"/>
      <c r="J160" s="146"/>
      <c r="K160" s="149"/>
      <c r="L160" s="149"/>
      <c r="M160" s="147"/>
      <c r="N160" s="149"/>
      <c r="O160" s="147"/>
      <c r="P160" s="148"/>
      <c r="Q160" s="150"/>
      <c r="R160" s="149"/>
      <c r="S160" s="149"/>
      <c r="T160" s="147"/>
      <c r="U160" s="149"/>
      <c r="V160" s="147"/>
      <c r="W160" s="148"/>
    </row>
    <row r="161" spans="1:23" ht="38.25">
      <c r="A161" s="138" t="s">
        <v>180</v>
      </c>
      <c r="B161" s="166" t="s">
        <v>65</v>
      </c>
      <c r="C161" s="146"/>
      <c r="D161" s="147"/>
      <c r="E161" s="147"/>
      <c r="F161" s="147"/>
      <c r="G161" s="147"/>
      <c r="H161" s="147"/>
      <c r="I161" s="148"/>
      <c r="J161" s="146"/>
      <c r="K161" s="149"/>
      <c r="L161" s="149"/>
      <c r="M161" s="147"/>
      <c r="N161" s="149"/>
      <c r="O161" s="147"/>
      <c r="P161" s="148"/>
      <c r="Q161" s="150"/>
      <c r="R161" s="149"/>
      <c r="S161" s="149"/>
      <c r="T161" s="147"/>
      <c r="U161" s="149"/>
      <c r="V161" s="147"/>
      <c r="W161" s="148"/>
    </row>
    <row r="162" spans="1:23" ht="15">
      <c r="A162" s="138"/>
      <c r="B162" s="166" t="s">
        <v>72</v>
      </c>
      <c r="C162" s="146"/>
      <c r="D162" s="147"/>
      <c r="E162" s="147"/>
      <c r="F162" s="147"/>
      <c r="G162" s="147"/>
      <c r="H162" s="147"/>
      <c r="I162" s="148"/>
      <c r="J162" s="146"/>
      <c r="K162" s="149"/>
      <c r="L162" s="149"/>
      <c r="M162" s="147"/>
      <c r="N162" s="149"/>
      <c r="O162" s="147"/>
      <c r="P162" s="148"/>
      <c r="Q162" s="150"/>
      <c r="R162" s="149"/>
      <c r="S162" s="149"/>
      <c r="T162" s="147"/>
      <c r="U162" s="149"/>
      <c r="V162" s="147"/>
      <c r="W162" s="148"/>
    </row>
    <row r="163" spans="1:23" ht="25.5">
      <c r="A163" s="138" t="s">
        <v>181</v>
      </c>
      <c r="B163" s="166" t="s">
        <v>182</v>
      </c>
      <c r="C163" s="146"/>
      <c r="D163" s="147"/>
      <c r="E163" s="147"/>
      <c r="F163" s="147"/>
      <c r="G163" s="147"/>
      <c r="H163" s="147"/>
      <c r="I163" s="148"/>
      <c r="J163" s="146"/>
      <c r="K163" s="149"/>
      <c r="L163" s="149"/>
      <c r="M163" s="147"/>
      <c r="N163" s="149"/>
      <c r="O163" s="147"/>
      <c r="P163" s="148"/>
      <c r="Q163" s="150"/>
      <c r="R163" s="149"/>
      <c r="S163" s="149"/>
      <c r="T163" s="147"/>
      <c r="U163" s="149"/>
      <c r="V163" s="147"/>
      <c r="W163" s="148"/>
    </row>
    <row r="164" spans="1:23" ht="38.25">
      <c r="A164" s="138" t="s">
        <v>183</v>
      </c>
      <c r="B164" s="166" t="s">
        <v>65</v>
      </c>
      <c r="C164" s="146"/>
      <c r="D164" s="147"/>
      <c r="E164" s="147"/>
      <c r="F164" s="147"/>
      <c r="G164" s="147"/>
      <c r="H164" s="147"/>
      <c r="I164" s="148"/>
      <c r="J164" s="146"/>
      <c r="K164" s="149"/>
      <c r="L164" s="149"/>
      <c r="M164" s="147"/>
      <c r="N164" s="149"/>
      <c r="O164" s="147"/>
      <c r="P164" s="148"/>
      <c r="Q164" s="150"/>
      <c r="R164" s="149"/>
      <c r="S164" s="149"/>
      <c r="T164" s="147"/>
      <c r="U164" s="149"/>
      <c r="V164" s="147"/>
      <c r="W164" s="148"/>
    </row>
    <row r="165" spans="1:23" ht="15">
      <c r="A165" s="138"/>
      <c r="B165" s="166" t="s">
        <v>72</v>
      </c>
      <c r="C165" s="146"/>
      <c r="D165" s="147"/>
      <c r="E165" s="147"/>
      <c r="F165" s="147"/>
      <c r="G165" s="147"/>
      <c r="H165" s="147"/>
      <c r="I165" s="148"/>
      <c r="J165" s="146"/>
      <c r="K165" s="149"/>
      <c r="L165" s="149"/>
      <c r="M165" s="147"/>
      <c r="N165" s="149"/>
      <c r="O165" s="147"/>
      <c r="P165" s="148"/>
      <c r="Q165" s="150"/>
      <c r="R165" s="149"/>
      <c r="S165" s="149"/>
      <c r="T165" s="147"/>
      <c r="U165" s="149"/>
      <c r="V165" s="147"/>
      <c r="W165" s="148"/>
    </row>
    <row r="166" spans="1:23" ht="15">
      <c r="A166" s="138" t="s">
        <v>184</v>
      </c>
      <c r="B166" s="166" t="s">
        <v>67</v>
      </c>
      <c r="C166" s="146"/>
      <c r="D166" s="147"/>
      <c r="E166" s="147"/>
      <c r="F166" s="147"/>
      <c r="G166" s="147"/>
      <c r="H166" s="147"/>
      <c r="I166" s="148"/>
      <c r="J166" s="146"/>
      <c r="K166" s="149"/>
      <c r="L166" s="149"/>
      <c r="M166" s="147"/>
      <c r="N166" s="149"/>
      <c r="O166" s="147"/>
      <c r="P166" s="148"/>
      <c r="Q166" s="150"/>
      <c r="R166" s="149"/>
      <c r="S166" s="149"/>
      <c r="T166" s="147"/>
      <c r="U166" s="149"/>
      <c r="V166" s="147"/>
      <c r="W166" s="148"/>
    </row>
    <row r="167" spans="1:23" ht="15">
      <c r="A167" s="138" t="s">
        <v>185</v>
      </c>
      <c r="B167" s="166" t="s">
        <v>61</v>
      </c>
      <c r="C167" s="146"/>
      <c r="D167" s="147"/>
      <c r="E167" s="147"/>
      <c r="F167" s="147"/>
      <c r="G167" s="147"/>
      <c r="H167" s="147"/>
      <c r="I167" s="148"/>
      <c r="J167" s="146"/>
      <c r="K167" s="149"/>
      <c r="L167" s="149"/>
      <c r="M167" s="147"/>
      <c r="N167" s="149"/>
      <c r="O167" s="147"/>
      <c r="P167" s="148"/>
      <c r="Q167" s="150"/>
      <c r="R167" s="149"/>
      <c r="S167" s="149"/>
      <c r="T167" s="147"/>
      <c r="U167" s="149"/>
      <c r="V167" s="147"/>
      <c r="W167" s="148"/>
    </row>
    <row r="168" spans="1:23" ht="25.5">
      <c r="A168" s="138" t="s">
        <v>186</v>
      </c>
      <c r="B168" s="166" t="s">
        <v>63</v>
      </c>
      <c r="C168" s="146"/>
      <c r="D168" s="147"/>
      <c r="E168" s="147"/>
      <c r="F168" s="147"/>
      <c r="G168" s="147"/>
      <c r="H168" s="147"/>
      <c r="I168" s="148"/>
      <c r="J168" s="146"/>
      <c r="K168" s="149"/>
      <c r="L168" s="149"/>
      <c r="M168" s="147"/>
      <c r="N168" s="149"/>
      <c r="O168" s="147"/>
      <c r="P168" s="148"/>
      <c r="Q168" s="150"/>
      <c r="R168" s="149"/>
      <c r="S168" s="149"/>
      <c r="T168" s="147"/>
      <c r="U168" s="149"/>
      <c r="V168" s="147"/>
      <c r="W168" s="148"/>
    </row>
    <row r="169" spans="1:23" ht="38.25">
      <c r="A169" s="138" t="s">
        <v>187</v>
      </c>
      <c r="B169" s="166" t="s">
        <v>71</v>
      </c>
      <c r="C169" s="146"/>
      <c r="D169" s="147"/>
      <c r="E169" s="147"/>
      <c r="F169" s="147"/>
      <c r="G169" s="147"/>
      <c r="H169" s="147"/>
      <c r="I169" s="148"/>
      <c r="J169" s="146"/>
      <c r="K169" s="149"/>
      <c r="L169" s="149"/>
      <c r="M169" s="147"/>
      <c r="N169" s="149"/>
      <c r="O169" s="147"/>
      <c r="P169" s="148"/>
      <c r="Q169" s="150"/>
      <c r="R169" s="149"/>
      <c r="S169" s="149"/>
      <c r="T169" s="147"/>
      <c r="U169" s="149"/>
      <c r="V169" s="147"/>
      <c r="W169" s="148"/>
    </row>
    <row r="170" spans="1:23" ht="15">
      <c r="A170" s="138"/>
      <c r="B170" s="166" t="s">
        <v>39</v>
      </c>
      <c r="C170" s="146">
        <v>1831913.65</v>
      </c>
      <c r="D170" s="147">
        <v>0.46</v>
      </c>
      <c r="E170" s="147">
        <v>842.68</v>
      </c>
      <c r="F170" s="147"/>
      <c r="G170" s="147"/>
      <c r="H170" s="147"/>
      <c r="I170" s="148">
        <f>E170+H170</f>
        <v>842.68</v>
      </c>
      <c r="J170" s="146">
        <v>1794097.51</v>
      </c>
      <c r="K170" s="149">
        <v>0.46</v>
      </c>
      <c r="L170" s="149">
        <f aca="true" t="shared" si="7" ref="L170">J170*K170/1000</f>
        <v>825.2848546000001</v>
      </c>
      <c r="M170" s="147"/>
      <c r="N170" s="149"/>
      <c r="O170" s="147"/>
      <c r="P170" s="148">
        <f>L170+O170</f>
        <v>825.2848546000001</v>
      </c>
      <c r="Q170" s="150">
        <v>607045.76</v>
      </c>
      <c r="R170" s="149">
        <v>0.47</v>
      </c>
      <c r="S170" s="149">
        <v>285.31</v>
      </c>
      <c r="T170" s="147"/>
      <c r="U170" s="149"/>
      <c r="V170" s="147"/>
      <c r="W170" s="167">
        <f aca="true" t="shared" si="8" ref="W170:W232">S170+V170</f>
        <v>285.31</v>
      </c>
    </row>
    <row r="171" spans="1:23" ht="25.5">
      <c r="A171" s="138" t="s">
        <v>188</v>
      </c>
      <c r="B171" s="166" t="s">
        <v>74</v>
      </c>
      <c r="C171" s="146"/>
      <c r="D171" s="147"/>
      <c r="E171" s="147"/>
      <c r="F171" s="147"/>
      <c r="G171" s="147"/>
      <c r="H171" s="147"/>
      <c r="I171" s="148"/>
      <c r="J171" s="146"/>
      <c r="K171" s="149"/>
      <c r="L171" s="149"/>
      <c r="M171" s="147"/>
      <c r="N171" s="149"/>
      <c r="O171" s="147"/>
      <c r="P171" s="148"/>
      <c r="Q171" s="152"/>
      <c r="R171" s="149"/>
      <c r="S171" s="147"/>
      <c r="T171" s="147"/>
      <c r="U171" s="149"/>
      <c r="V171" s="147"/>
      <c r="W171" s="167"/>
    </row>
    <row r="172" spans="1:23" ht="38.25">
      <c r="A172" s="138" t="s">
        <v>189</v>
      </c>
      <c r="B172" s="166" t="s">
        <v>65</v>
      </c>
      <c r="C172" s="168"/>
      <c r="D172" s="149"/>
      <c r="E172" s="149"/>
      <c r="F172" s="149"/>
      <c r="G172" s="149"/>
      <c r="H172" s="149"/>
      <c r="I172" s="148"/>
      <c r="J172" s="168"/>
      <c r="K172" s="149"/>
      <c r="L172" s="149"/>
      <c r="M172" s="149"/>
      <c r="N172" s="149"/>
      <c r="O172" s="149"/>
      <c r="P172" s="148"/>
      <c r="Q172" s="150"/>
      <c r="R172" s="149"/>
      <c r="S172" s="149"/>
      <c r="T172" s="149"/>
      <c r="U172" s="149"/>
      <c r="V172" s="149"/>
      <c r="W172" s="167"/>
    </row>
    <row r="173" spans="1:23" ht="15">
      <c r="A173" s="138"/>
      <c r="B173" s="166" t="s">
        <v>39</v>
      </c>
      <c r="C173" s="168"/>
      <c r="D173" s="149"/>
      <c r="E173" s="149"/>
      <c r="F173" s="149"/>
      <c r="G173" s="149"/>
      <c r="H173" s="149"/>
      <c r="I173" s="148">
        <f aca="true" t="shared" si="9" ref="I173:I238">E173+H173</f>
        <v>0</v>
      </c>
      <c r="J173" s="168"/>
      <c r="K173" s="149">
        <f aca="true" t="shared" si="10" ref="K173:K238">D173</f>
        <v>0</v>
      </c>
      <c r="L173" s="149">
        <f>J173*K173/1000</f>
        <v>0</v>
      </c>
      <c r="M173" s="149"/>
      <c r="N173" s="149"/>
      <c r="O173" s="149"/>
      <c r="P173" s="148">
        <f aca="true" t="shared" si="11" ref="P173:P238">L173+O173</f>
        <v>0</v>
      </c>
      <c r="Q173" s="150"/>
      <c r="R173" s="149"/>
      <c r="S173" s="149"/>
      <c r="T173" s="149"/>
      <c r="U173" s="149"/>
      <c r="V173" s="149"/>
      <c r="W173" s="167">
        <f t="shared" si="8"/>
        <v>0</v>
      </c>
    </row>
    <row r="174" spans="1:23" ht="15">
      <c r="A174" s="138"/>
      <c r="B174" s="166" t="s">
        <v>72</v>
      </c>
      <c r="C174" s="168"/>
      <c r="D174" s="149"/>
      <c r="E174" s="149"/>
      <c r="F174" s="149"/>
      <c r="G174" s="149"/>
      <c r="H174" s="149"/>
      <c r="I174" s="148"/>
      <c r="J174" s="168"/>
      <c r="K174" s="149"/>
      <c r="L174" s="149"/>
      <c r="M174" s="149"/>
      <c r="N174" s="149"/>
      <c r="O174" s="149"/>
      <c r="P174" s="148"/>
      <c r="Q174" s="150"/>
      <c r="R174" s="149"/>
      <c r="S174" s="149"/>
      <c r="T174" s="149"/>
      <c r="U174" s="149"/>
      <c r="V174" s="149"/>
      <c r="W174" s="167"/>
    </row>
    <row r="175" spans="1:23" ht="38.25">
      <c r="A175" s="138" t="s">
        <v>190</v>
      </c>
      <c r="B175" s="166" t="s">
        <v>191</v>
      </c>
      <c r="C175" s="168"/>
      <c r="D175" s="149"/>
      <c r="E175" s="149"/>
      <c r="F175" s="149"/>
      <c r="G175" s="149"/>
      <c r="H175" s="149"/>
      <c r="I175" s="148"/>
      <c r="J175" s="168"/>
      <c r="K175" s="149"/>
      <c r="L175" s="149"/>
      <c r="M175" s="149"/>
      <c r="N175" s="149"/>
      <c r="O175" s="149"/>
      <c r="P175" s="148"/>
      <c r="Q175" s="150"/>
      <c r="R175" s="149"/>
      <c r="S175" s="149"/>
      <c r="T175" s="149"/>
      <c r="U175" s="149"/>
      <c r="V175" s="149"/>
      <c r="W175" s="167"/>
    </row>
    <row r="176" spans="1:23" ht="15">
      <c r="A176" s="138"/>
      <c r="B176" s="166">
        <v>0.4</v>
      </c>
      <c r="C176" s="168"/>
      <c r="D176" s="149"/>
      <c r="E176" s="149"/>
      <c r="F176" s="149"/>
      <c r="G176" s="149"/>
      <c r="H176" s="149"/>
      <c r="I176" s="148">
        <f t="shared" si="9"/>
        <v>0</v>
      </c>
      <c r="J176" s="168"/>
      <c r="K176" s="149">
        <f t="shared" si="10"/>
        <v>0</v>
      </c>
      <c r="L176" s="149">
        <f aca="true" t="shared" si="12" ref="L176">J176*K176/1000</f>
        <v>0</v>
      </c>
      <c r="M176" s="149"/>
      <c r="N176" s="149"/>
      <c r="O176" s="149"/>
      <c r="P176" s="148">
        <f t="shared" si="11"/>
        <v>0</v>
      </c>
      <c r="Q176" s="150"/>
      <c r="R176" s="149"/>
      <c r="S176" s="149"/>
      <c r="T176" s="149"/>
      <c r="U176" s="149"/>
      <c r="V176" s="149"/>
      <c r="W176" s="167">
        <f t="shared" si="8"/>
        <v>0</v>
      </c>
    </row>
    <row r="177" spans="1:23" ht="15">
      <c r="A177" s="138"/>
      <c r="B177" s="166" t="s">
        <v>80</v>
      </c>
      <c r="C177" s="168"/>
      <c r="D177" s="149"/>
      <c r="E177" s="149"/>
      <c r="F177" s="149"/>
      <c r="G177" s="149"/>
      <c r="H177" s="149"/>
      <c r="I177" s="148"/>
      <c r="J177" s="168"/>
      <c r="K177" s="149"/>
      <c r="L177" s="149"/>
      <c r="M177" s="149"/>
      <c r="N177" s="149"/>
      <c r="O177" s="149"/>
      <c r="P177" s="148"/>
      <c r="Q177" s="150"/>
      <c r="R177" s="149"/>
      <c r="S177" s="149"/>
      <c r="T177" s="149"/>
      <c r="U177" s="149"/>
      <c r="V177" s="149"/>
      <c r="W177" s="167"/>
    </row>
    <row r="178" spans="1:23" ht="25.5">
      <c r="A178" s="138" t="s">
        <v>192</v>
      </c>
      <c r="B178" s="166" t="s">
        <v>77</v>
      </c>
      <c r="C178" s="168"/>
      <c r="D178" s="149"/>
      <c r="E178" s="149"/>
      <c r="F178" s="149"/>
      <c r="G178" s="149"/>
      <c r="H178" s="149"/>
      <c r="I178" s="148"/>
      <c r="J178" s="168"/>
      <c r="K178" s="149"/>
      <c r="L178" s="149"/>
      <c r="M178" s="149"/>
      <c r="N178" s="149"/>
      <c r="O178" s="149"/>
      <c r="P178" s="148"/>
      <c r="Q178" s="150"/>
      <c r="R178" s="149"/>
      <c r="S178" s="149"/>
      <c r="T178" s="149"/>
      <c r="U178" s="149"/>
      <c r="V178" s="149"/>
      <c r="W178" s="167"/>
    </row>
    <row r="179" spans="1:23" ht="38.25">
      <c r="A179" s="138"/>
      <c r="B179" s="166" t="s">
        <v>65</v>
      </c>
      <c r="C179" s="168"/>
      <c r="D179" s="149"/>
      <c r="E179" s="149"/>
      <c r="F179" s="149"/>
      <c r="G179" s="149"/>
      <c r="H179" s="149"/>
      <c r="I179" s="148"/>
      <c r="J179" s="168"/>
      <c r="K179" s="149"/>
      <c r="L179" s="149"/>
      <c r="M179" s="149"/>
      <c r="N179" s="149"/>
      <c r="O179" s="149"/>
      <c r="P179" s="148"/>
      <c r="Q179" s="150"/>
      <c r="R179" s="149"/>
      <c r="S179" s="149"/>
      <c r="T179" s="149"/>
      <c r="U179" s="149"/>
      <c r="V179" s="149"/>
      <c r="W179" s="167"/>
    </row>
    <row r="180" spans="1:23" ht="15">
      <c r="A180" s="138"/>
      <c r="B180" s="166" t="s">
        <v>39</v>
      </c>
      <c r="C180" s="168"/>
      <c r="D180" s="149"/>
      <c r="E180" s="149"/>
      <c r="F180" s="149"/>
      <c r="G180" s="149"/>
      <c r="H180" s="149"/>
      <c r="I180" s="148">
        <f t="shared" si="9"/>
        <v>0</v>
      </c>
      <c r="J180" s="168"/>
      <c r="K180" s="149">
        <f t="shared" si="10"/>
        <v>0</v>
      </c>
      <c r="L180" s="149">
        <f aca="true" t="shared" si="13" ref="L180:L238">J180*K180/1000</f>
        <v>0</v>
      </c>
      <c r="M180" s="149"/>
      <c r="N180" s="149"/>
      <c r="O180" s="149"/>
      <c r="P180" s="148">
        <f t="shared" si="11"/>
        <v>0</v>
      </c>
      <c r="Q180" s="150"/>
      <c r="R180" s="149"/>
      <c r="S180" s="149"/>
      <c r="T180" s="149"/>
      <c r="U180" s="149"/>
      <c r="V180" s="149"/>
      <c r="W180" s="167">
        <f t="shared" si="8"/>
        <v>0</v>
      </c>
    </row>
    <row r="181" spans="1:23" ht="15">
      <c r="A181" s="138"/>
      <c r="B181" s="166" t="s">
        <v>80</v>
      </c>
      <c r="C181" s="168"/>
      <c r="D181" s="149"/>
      <c r="E181" s="149"/>
      <c r="F181" s="149"/>
      <c r="G181" s="149"/>
      <c r="H181" s="149"/>
      <c r="I181" s="148"/>
      <c r="J181" s="168"/>
      <c r="K181" s="149"/>
      <c r="L181" s="149"/>
      <c r="M181" s="149"/>
      <c r="N181" s="149"/>
      <c r="O181" s="149"/>
      <c r="P181" s="148"/>
      <c r="Q181" s="150"/>
      <c r="R181" s="149"/>
      <c r="S181" s="149"/>
      <c r="T181" s="149"/>
      <c r="U181" s="149"/>
      <c r="V181" s="149"/>
      <c r="W181" s="167"/>
    </row>
    <row r="182" spans="1:23" ht="38.25">
      <c r="A182" s="138" t="s">
        <v>193</v>
      </c>
      <c r="B182" s="166" t="s">
        <v>191</v>
      </c>
      <c r="C182" s="168"/>
      <c r="D182" s="149"/>
      <c r="E182" s="149"/>
      <c r="F182" s="149"/>
      <c r="G182" s="149"/>
      <c r="H182" s="149"/>
      <c r="I182" s="148"/>
      <c r="J182" s="168"/>
      <c r="K182" s="149"/>
      <c r="L182" s="149"/>
      <c r="M182" s="149"/>
      <c r="N182" s="149"/>
      <c r="O182" s="149"/>
      <c r="P182" s="148"/>
      <c r="Q182" s="150"/>
      <c r="R182" s="149"/>
      <c r="S182" s="149"/>
      <c r="T182" s="149"/>
      <c r="U182" s="149"/>
      <c r="V182" s="149"/>
      <c r="W182" s="167"/>
    </row>
    <row r="183" spans="1:23" ht="15">
      <c r="A183" s="138"/>
      <c r="B183" s="166">
        <v>0.4</v>
      </c>
      <c r="C183" s="168"/>
      <c r="D183" s="149"/>
      <c r="E183" s="149"/>
      <c r="F183" s="149"/>
      <c r="G183" s="149"/>
      <c r="H183" s="149"/>
      <c r="I183" s="148">
        <f t="shared" si="9"/>
        <v>0</v>
      </c>
      <c r="J183" s="168"/>
      <c r="K183" s="149">
        <f t="shared" si="10"/>
        <v>0</v>
      </c>
      <c r="L183" s="149">
        <f t="shared" si="13"/>
        <v>0</v>
      </c>
      <c r="M183" s="149"/>
      <c r="N183" s="149"/>
      <c r="O183" s="149"/>
      <c r="P183" s="148">
        <f t="shared" si="11"/>
        <v>0</v>
      </c>
      <c r="Q183" s="150"/>
      <c r="R183" s="149"/>
      <c r="S183" s="149"/>
      <c r="T183" s="149"/>
      <c r="U183" s="149"/>
      <c r="V183" s="149"/>
      <c r="W183" s="167">
        <f t="shared" si="8"/>
        <v>0</v>
      </c>
    </row>
    <row r="184" spans="1:23" ht="15">
      <c r="A184" s="138"/>
      <c r="B184" s="166" t="s">
        <v>80</v>
      </c>
      <c r="C184" s="168"/>
      <c r="D184" s="149"/>
      <c r="E184" s="149"/>
      <c r="F184" s="149"/>
      <c r="G184" s="149"/>
      <c r="H184" s="149"/>
      <c r="I184" s="148"/>
      <c r="J184" s="168"/>
      <c r="K184" s="149"/>
      <c r="L184" s="149"/>
      <c r="M184" s="149"/>
      <c r="N184" s="149"/>
      <c r="O184" s="149"/>
      <c r="P184" s="148"/>
      <c r="Q184" s="150"/>
      <c r="R184" s="149"/>
      <c r="S184" s="149"/>
      <c r="T184" s="149"/>
      <c r="U184" s="149"/>
      <c r="V184" s="149"/>
      <c r="W184" s="167"/>
    </row>
    <row r="185" spans="1:23" ht="25.5">
      <c r="A185" s="138" t="s">
        <v>194</v>
      </c>
      <c r="B185" s="166" t="s">
        <v>182</v>
      </c>
      <c r="C185" s="146"/>
      <c r="D185" s="147"/>
      <c r="E185" s="147"/>
      <c r="F185" s="147"/>
      <c r="G185" s="147"/>
      <c r="H185" s="147"/>
      <c r="I185" s="148"/>
      <c r="J185" s="146"/>
      <c r="K185" s="149"/>
      <c r="L185" s="149"/>
      <c r="M185" s="147"/>
      <c r="N185" s="147"/>
      <c r="O185" s="147"/>
      <c r="P185" s="148"/>
      <c r="Q185" s="152"/>
      <c r="R185" s="147"/>
      <c r="S185" s="147"/>
      <c r="T185" s="147"/>
      <c r="U185" s="147"/>
      <c r="V185" s="147"/>
      <c r="W185" s="167"/>
    </row>
    <row r="186" spans="1:23" ht="38.25">
      <c r="A186" s="138" t="s">
        <v>195</v>
      </c>
      <c r="B186" s="166" t="s">
        <v>65</v>
      </c>
      <c r="C186" s="146"/>
      <c r="D186" s="147"/>
      <c r="E186" s="147"/>
      <c r="F186" s="147"/>
      <c r="G186" s="147"/>
      <c r="H186" s="147"/>
      <c r="I186" s="148"/>
      <c r="J186" s="146"/>
      <c r="K186" s="149"/>
      <c r="L186" s="149"/>
      <c r="M186" s="147"/>
      <c r="N186" s="147"/>
      <c r="O186" s="147"/>
      <c r="P186" s="148"/>
      <c r="Q186" s="152"/>
      <c r="R186" s="147"/>
      <c r="S186" s="147"/>
      <c r="T186" s="147"/>
      <c r="U186" s="147"/>
      <c r="V186" s="147"/>
      <c r="W186" s="167"/>
    </row>
    <row r="187" spans="1:23" ht="15">
      <c r="A187" s="138"/>
      <c r="B187" s="166" t="s">
        <v>39</v>
      </c>
      <c r="C187" s="146"/>
      <c r="D187" s="147"/>
      <c r="E187" s="147"/>
      <c r="F187" s="147"/>
      <c r="G187" s="147"/>
      <c r="H187" s="147"/>
      <c r="I187" s="148">
        <f t="shared" si="9"/>
        <v>0</v>
      </c>
      <c r="J187" s="146"/>
      <c r="K187" s="149">
        <f t="shared" si="10"/>
        <v>0</v>
      </c>
      <c r="L187" s="149">
        <f t="shared" si="13"/>
        <v>0</v>
      </c>
      <c r="M187" s="147"/>
      <c r="N187" s="147"/>
      <c r="O187" s="147"/>
      <c r="P187" s="148">
        <f t="shared" si="11"/>
        <v>0</v>
      </c>
      <c r="Q187" s="152"/>
      <c r="R187" s="147"/>
      <c r="S187" s="147"/>
      <c r="T187" s="147"/>
      <c r="U187" s="147"/>
      <c r="V187" s="147"/>
      <c r="W187" s="167">
        <f t="shared" si="8"/>
        <v>0</v>
      </c>
    </row>
    <row r="188" spans="1:23" ht="15">
      <c r="A188" s="138"/>
      <c r="B188" s="166" t="s">
        <v>80</v>
      </c>
      <c r="C188" s="146"/>
      <c r="D188" s="147"/>
      <c r="E188" s="147"/>
      <c r="F188" s="147"/>
      <c r="G188" s="147"/>
      <c r="H188" s="147"/>
      <c r="I188" s="148">
        <f t="shared" si="9"/>
        <v>0</v>
      </c>
      <c r="J188" s="146"/>
      <c r="K188" s="149">
        <f t="shared" si="10"/>
        <v>0</v>
      </c>
      <c r="L188" s="149">
        <f t="shared" si="13"/>
        <v>0</v>
      </c>
      <c r="M188" s="147"/>
      <c r="N188" s="147"/>
      <c r="O188" s="147"/>
      <c r="P188" s="148">
        <f t="shared" si="11"/>
        <v>0</v>
      </c>
      <c r="Q188" s="152"/>
      <c r="R188" s="147"/>
      <c r="S188" s="147"/>
      <c r="T188" s="147"/>
      <c r="U188" s="147"/>
      <c r="V188" s="147"/>
      <c r="W188" s="167">
        <f t="shared" si="8"/>
        <v>0</v>
      </c>
    </row>
    <row r="189" spans="1:23" ht="38.25">
      <c r="A189" s="138" t="s">
        <v>196</v>
      </c>
      <c r="B189" s="166" t="s">
        <v>191</v>
      </c>
      <c r="C189" s="146"/>
      <c r="D189" s="147"/>
      <c r="E189" s="147"/>
      <c r="F189" s="147"/>
      <c r="G189" s="147"/>
      <c r="H189" s="147"/>
      <c r="I189" s="148"/>
      <c r="J189" s="146"/>
      <c r="K189" s="149"/>
      <c r="L189" s="149"/>
      <c r="M189" s="147"/>
      <c r="N189" s="147"/>
      <c r="O189" s="147"/>
      <c r="P189" s="148"/>
      <c r="Q189" s="152"/>
      <c r="R189" s="147"/>
      <c r="S189" s="147"/>
      <c r="T189" s="147"/>
      <c r="U189" s="147"/>
      <c r="V189" s="147"/>
      <c r="W189" s="167"/>
    </row>
    <row r="190" spans="1:23" ht="15">
      <c r="A190" s="138"/>
      <c r="B190" s="166" t="s">
        <v>39</v>
      </c>
      <c r="C190" s="146"/>
      <c r="D190" s="147"/>
      <c r="E190" s="147"/>
      <c r="F190" s="147"/>
      <c r="G190" s="147"/>
      <c r="H190" s="147"/>
      <c r="I190" s="148">
        <f t="shared" si="9"/>
        <v>0</v>
      </c>
      <c r="J190" s="146"/>
      <c r="K190" s="149">
        <f t="shared" si="10"/>
        <v>0</v>
      </c>
      <c r="L190" s="149">
        <f t="shared" si="13"/>
        <v>0</v>
      </c>
      <c r="M190" s="147"/>
      <c r="N190" s="147"/>
      <c r="O190" s="147"/>
      <c r="P190" s="148">
        <f t="shared" si="11"/>
        <v>0</v>
      </c>
      <c r="Q190" s="152"/>
      <c r="R190" s="147"/>
      <c r="S190" s="147"/>
      <c r="T190" s="147"/>
      <c r="U190" s="147"/>
      <c r="V190" s="147"/>
      <c r="W190" s="167">
        <f t="shared" si="8"/>
        <v>0</v>
      </c>
    </row>
    <row r="191" spans="1:23" ht="15">
      <c r="A191" s="138"/>
      <c r="B191" s="166" t="s">
        <v>80</v>
      </c>
      <c r="C191" s="146"/>
      <c r="D191" s="147"/>
      <c r="E191" s="147"/>
      <c r="F191" s="147"/>
      <c r="G191" s="147"/>
      <c r="H191" s="147"/>
      <c r="I191" s="148"/>
      <c r="J191" s="146"/>
      <c r="K191" s="149"/>
      <c r="L191" s="149"/>
      <c r="M191" s="147"/>
      <c r="N191" s="147"/>
      <c r="O191" s="147"/>
      <c r="P191" s="148"/>
      <c r="Q191" s="152"/>
      <c r="R191" s="147"/>
      <c r="S191" s="147"/>
      <c r="T191" s="147"/>
      <c r="U191" s="147"/>
      <c r="V191" s="147"/>
      <c r="W191" s="167"/>
    </row>
    <row r="192" spans="1:23" ht="15">
      <c r="A192" s="138" t="s">
        <v>197</v>
      </c>
      <c r="B192" s="166" t="s">
        <v>79</v>
      </c>
      <c r="C192" s="146"/>
      <c r="D192" s="147"/>
      <c r="E192" s="147"/>
      <c r="F192" s="147"/>
      <c r="G192" s="147"/>
      <c r="H192" s="147"/>
      <c r="I192" s="148"/>
      <c r="J192" s="146"/>
      <c r="K192" s="149"/>
      <c r="L192" s="149"/>
      <c r="M192" s="147"/>
      <c r="N192" s="147"/>
      <c r="O192" s="147"/>
      <c r="P192" s="148"/>
      <c r="Q192" s="152"/>
      <c r="R192" s="147"/>
      <c r="S192" s="147"/>
      <c r="T192" s="147"/>
      <c r="U192" s="147"/>
      <c r="V192" s="147"/>
      <c r="W192" s="167"/>
    </row>
    <row r="193" spans="1:23" ht="25.5">
      <c r="A193" s="138" t="s">
        <v>198</v>
      </c>
      <c r="B193" s="166" t="s">
        <v>74</v>
      </c>
      <c r="C193" s="146"/>
      <c r="D193" s="147"/>
      <c r="E193" s="147"/>
      <c r="F193" s="147"/>
      <c r="G193" s="147"/>
      <c r="H193" s="147"/>
      <c r="I193" s="148"/>
      <c r="J193" s="146"/>
      <c r="K193" s="149"/>
      <c r="L193" s="149"/>
      <c r="M193" s="147"/>
      <c r="N193" s="147"/>
      <c r="O193" s="147"/>
      <c r="P193" s="148"/>
      <c r="Q193" s="152"/>
      <c r="R193" s="147"/>
      <c r="S193" s="147"/>
      <c r="T193" s="147"/>
      <c r="U193" s="147"/>
      <c r="V193" s="147"/>
      <c r="W193" s="167"/>
    </row>
    <row r="194" spans="1:23" ht="15">
      <c r="A194" s="138"/>
      <c r="B194" s="166" t="s">
        <v>39</v>
      </c>
      <c r="C194" s="146"/>
      <c r="D194" s="147"/>
      <c r="E194" s="147"/>
      <c r="F194" s="147"/>
      <c r="G194" s="147"/>
      <c r="H194" s="147"/>
      <c r="I194" s="148"/>
      <c r="J194" s="146"/>
      <c r="K194" s="149"/>
      <c r="L194" s="149"/>
      <c r="M194" s="147"/>
      <c r="N194" s="147"/>
      <c r="O194" s="147"/>
      <c r="P194" s="148"/>
      <c r="Q194" s="152"/>
      <c r="R194" s="147"/>
      <c r="S194" s="147"/>
      <c r="T194" s="147"/>
      <c r="U194" s="147"/>
      <c r="V194" s="147"/>
      <c r="W194" s="167"/>
    </row>
    <row r="195" spans="1:23" ht="15">
      <c r="A195" s="138"/>
      <c r="B195" s="166" t="s">
        <v>80</v>
      </c>
      <c r="C195" s="146"/>
      <c r="D195" s="147"/>
      <c r="E195" s="147"/>
      <c r="F195" s="147"/>
      <c r="G195" s="147"/>
      <c r="H195" s="147"/>
      <c r="I195" s="148">
        <f t="shared" si="9"/>
        <v>0</v>
      </c>
      <c r="J195" s="146"/>
      <c r="K195" s="149">
        <f t="shared" si="10"/>
        <v>0</v>
      </c>
      <c r="L195" s="149">
        <f t="shared" si="13"/>
        <v>0</v>
      </c>
      <c r="M195" s="147"/>
      <c r="N195" s="147"/>
      <c r="O195" s="147"/>
      <c r="P195" s="148">
        <f t="shared" si="11"/>
        <v>0</v>
      </c>
      <c r="Q195" s="152"/>
      <c r="R195" s="147"/>
      <c r="S195" s="147"/>
      <c r="T195" s="147"/>
      <c r="U195" s="147"/>
      <c r="V195" s="147"/>
      <c r="W195" s="167">
        <f t="shared" si="8"/>
        <v>0</v>
      </c>
    </row>
    <row r="196" spans="1:23" ht="25.5">
      <c r="A196" s="138" t="s">
        <v>199</v>
      </c>
      <c r="B196" s="166" t="s">
        <v>77</v>
      </c>
      <c r="C196" s="146"/>
      <c r="D196" s="147"/>
      <c r="E196" s="147"/>
      <c r="F196" s="147"/>
      <c r="G196" s="147"/>
      <c r="H196" s="147"/>
      <c r="I196" s="148"/>
      <c r="J196" s="146"/>
      <c r="K196" s="149"/>
      <c r="L196" s="149"/>
      <c r="M196" s="147"/>
      <c r="N196" s="147"/>
      <c r="O196" s="147"/>
      <c r="P196" s="148"/>
      <c r="Q196" s="152"/>
      <c r="R196" s="147"/>
      <c r="S196" s="147"/>
      <c r="T196" s="147"/>
      <c r="U196" s="147"/>
      <c r="V196" s="147"/>
      <c r="W196" s="167"/>
    </row>
    <row r="197" spans="1:23" ht="38.25">
      <c r="A197" s="138" t="s">
        <v>200</v>
      </c>
      <c r="B197" s="166" t="s">
        <v>65</v>
      </c>
      <c r="C197" s="146"/>
      <c r="D197" s="147"/>
      <c r="E197" s="147"/>
      <c r="F197" s="147"/>
      <c r="G197" s="147"/>
      <c r="H197" s="147"/>
      <c r="I197" s="148"/>
      <c r="J197" s="146"/>
      <c r="K197" s="149"/>
      <c r="L197" s="149"/>
      <c r="M197" s="147"/>
      <c r="N197" s="147"/>
      <c r="O197" s="147"/>
      <c r="P197" s="148"/>
      <c r="Q197" s="152"/>
      <c r="R197" s="147"/>
      <c r="S197" s="147"/>
      <c r="T197" s="147"/>
      <c r="U197" s="147"/>
      <c r="V197" s="147"/>
      <c r="W197" s="167"/>
    </row>
    <row r="198" spans="1:23" ht="15">
      <c r="A198" s="138"/>
      <c r="B198" s="166" t="s">
        <v>39</v>
      </c>
      <c r="C198" s="146"/>
      <c r="D198" s="147"/>
      <c r="E198" s="147"/>
      <c r="F198" s="147"/>
      <c r="G198" s="147"/>
      <c r="H198" s="147"/>
      <c r="I198" s="148"/>
      <c r="J198" s="146"/>
      <c r="K198" s="149"/>
      <c r="L198" s="149"/>
      <c r="M198" s="147"/>
      <c r="N198" s="147"/>
      <c r="O198" s="147"/>
      <c r="P198" s="148"/>
      <c r="Q198" s="152"/>
      <c r="R198" s="147"/>
      <c r="S198" s="147"/>
      <c r="T198" s="147"/>
      <c r="U198" s="147"/>
      <c r="V198" s="147"/>
      <c r="W198" s="167">
        <f t="shared" si="8"/>
        <v>0</v>
      </c>
    </row>
    <row r="199" spans="1:23" ht="15">
      <c r="A199" s="138"/>
      <c r="B199" s="166" t="s">
        <v>80</v>
      </c>
      <c r="C199" s="146"/>
      <c r="D199" s="147"/>
      <c r="E199" s="147"/>
      <c r="F199" s="147"/>
      <c r="G199" s="147"/>
      <c r="H199" s="147"/>
      <c r="I199" s="148">
        <f t="shared" si="9"/>
        <v>0</v>
      </c>
      <c r="J199" s="146"/>
      <c r="K199" s="149">
        <f t="shared" si="10"/>
        <v>0</v>
      </c>
      <c r="L199" s="149">
        <f t="shared" si="13"/>
        <v>0</v>
      </c>
      <c r="M199" s="147"/>
      <c r="N199" s="147"/>
      <c r="O199" s="147"/>
      <c r="P199" s="148">
        <f t="shared" si="11"/>
        <v>0</v>
      </c>
      <c r="Q199" s="152"/>
      <c r="R199" s="147"/>
      <c r="S199" s="147"/>
      <c r="T199" s="147"/>
      <c r="U199" s="147"/>
      <c r="V199" s="147"/>
      <c r="W199" s="167">
        <f t="shared" si="8"/>
        <v>0</v>
      </c>
    </row>
    <row r="200" spans="1:23" ht="38.25">
      <c r="A200" s="138" t="s">
        <v>201</v>
      </c>
      <c r="B200" s="166" t="s">
        <v>191</v>
      </c>
      <c r="C200" s="146"/>
      <c r="D200" s="147"/>
      <c r="E200" s="147"/>
      <c r="F200" s="147"/>
      <c r="G200" s="147"/>
      <c r="H200" s="147"/>
      <c r="I200" s="148"/>
      <c r="J200" s="146"/>
      <c r="K200" s="149"/>
      <c r="L200" s="149"/>
      <c r="M200" s="147"/>
      <c r="N200" s="147"/>
      <c r="O200" s="147"/>
      <c r="P200" s="148"/>
      <c r="Q200" s="152"/>
      <c r="R200" s="147"/>
      <c r="S200" s="147"/>
      <c r="T200" s="147"/>
      <c r="U200" s="147"/>
      <c r="V200" s="147"/>
      <c r="W200" s="167"/>
    </row>
    <row r="201" spans="1:23" ht="15">
      <c r="A201" s="138"/>
      <c r="B201" s="166" t="s">
        <v>39</v>
      </c>
      <c r="C201" s="146"/>
      <c r="D201" s="147"/>
      <c r="E201" s="147"/>
      <c r="F201" s="147"/>
      <c r="G201" s="147"/>
      <c r="H201" s="147"/>
      <c r="I201" s="148">
        <f t="shared" si="9"/>
        <v>0</v>
      </c>
      <c r="J201" s="146"/>
      <c r="K201" s="149">
        <f t="shared" si="10"/>
        <v>0</v>
      </c>
      <c r="L201" s="149">
        <f t="shared" si="13"/>
        <v>0</v>
      </c>
      <c r="M201" s="147"/>
      <c r="N201" s="147"/>
      <c r="O201" s="147"/>
      <c r="P201" s="148">
        <f t="shared" si="11"/>
        <v>0</v>
      </c>
      <c r="Q201" s="152"/>
      <c r="R201" s="147"/>
      <c r="S201" s="147"/>
      <c r="T201" s="147"/>
      <c r="U201" s="147"/>
      <c r="V201" s="147"/>
      <c r="W201" s="167">
        <f t="shared" si="8"/>
        <v>0</v>
      </c>
    </row>
    <row r="202" spans="1:23" ht="15">
      <c r="A202" s="138"/>
      <c r="B202" s="166" t="s">
        <v>80</v>
      </c>
      <c r="C202" s="146"/>
      <c r="D202" s="147"/>
      <c r="E202" s="147"/>
      <c r="F202" s="147"/>
      <c r="G202" s="147"/>
      <c r="H202" s="147"/>
      <c r="I202" s="148">
        <f t="shared" si="9"/>
        <v>0</v>
      </c>
      <c r="J202" s="146"/>
      <c r="K202" s="149">
        <f t="shared" si="10"/>
        <v>0</v>
      </c>
      <c r="L202" s="149">
        <f t="shared" si="13"/>
        <v>0</v>
      </c>
      <c r="M202" s="147"/>
      <c r="N202" s="147"/>
      <c r="O202" s="147"/>
      <c r="P202" s="148">
        <f t="shared" si="11"/>
        <v>0</v>
      </c>
      <c r="Q202" s="152"/>
      <c r="R202" s="147"/>
      <c r="S202" s="147"/>
      <c r="T202" s="147"/>
      <c r="U202" s="147"/>
      <c r="V202" s="147"/>
      <c r="W202" s="167">
        <f t="shared" si="8"/>
        <v>0</v>
      </c>
    </row>
    <row r="203" spans="1:23" ht="38.25">
      <c r="A203" s="138" t="s">
        <v>202</v>
      </c>
      <c r="B203" s="166" t="s">
        <v>71</v>
      </c>
      <c r="C203" s="146"/>
      <c r="D203" s="147"/>
      <c r="E203" s="147"/>
      <c r="F203" s="147"/>
      <c r="G203" s="147"/>
      <c r="H203" s="147"/>
      <c r="I203" s="148"/>
      <c r="J203" s="146"/>
      <c r="K203" s="149"/>
      <c r="L203" s="149"/>
      <c r="M203" s="147"/>
      <c r="N203" s="147"/>
      <c r="O203" s="147"/>
      <c r="P203" s="148"/>
      <c r="Q203" s="152"/>
      <c r="R203" s="147"/>
      <c r="S203" s="147"/>
      <c r="T203" s="147"/>
      <c r="U203" s="147"/>
      <c r="V203" s="147"/>
      <c r="W203" s="167"/>
    </row>
    <row r="204" spans="1:23" ht="15">
      <c r="A204" s="138"/>
      <c r="B204" s="166" t="s">
        <v>72</v>
      </c>
      <c r="C204" s="146"/>
      <c r="D204" s="147"/>
      <c r="E204" s="147"/>
      <c r="F204" s="147"/>
      <c r="G204" s="147"/>
      <c r="H204" s="147"/>
      <c r="I204" s="148"/>
      <c r="J204" s="146"/>
      <c r="K204" s="149"/>
      <c r="L204" s="149"/>
      <c r="M204" s="147"/>
      <c r="N204" s="147"/>
      <c r="O204" s="147"/>
      <c r="P204" s="148"/>
      <c r="Q204" s="152"/>
      <c r="R204" s="147"/>
      <c r="S204" s="147"/>
      <c r="T204" s="147"/>
      <c r="U204" s="147"/>
      <c r="V204" s="147"/>
      <c r="W204" s="167"/>
    </row>
    <row r="205" spans="1:23" ht="15">
      <c r="A205" s="138" t="s">
        <v>203</v>
      </c>
      <c r="B205" s="166" t="s">
        <v>82</v>
      </c>
      <c r="C205" s="146"/>
      <c r="D205" s="147"/>
      <c r="E205" s="147"/>
      <c r="F205" s="147"/>
      <c r="G205" s="147"/>
      <c r="H205" s="147"/>
      <c r="I205" s="148"/>
      <c r="J205" s="146"/>
      <c r="K205" s="149"/>
      <c r="L205" s="149"/>
      <c r="M205" s="147"/>
      <c r="N205" s="147"/>
      <c r="O205" s="147"/>
      <c r="P205" s="148"/>
      <c r="Q205" s="152"/>
      <c r="R205" s="147"/>
      <c r="S205" s="147"/>
      <c r="T205" s="147"/>
      <c r="U205" s="147"/>
      <c r="V205" s="147"/>
      <c r="W205" s="167"/>
    </row>
    <row r="206" spans="1:23" ht="15">
      <c r="A206" s="138" t="s">
        <v>204</v>
      </c>
      <c r="B206" s="166" t="s">
        <v>59</v>
      </c>
      <c r="C206" s="146"/>
      <c r="D206" s="147"/>
      <c r="E206" s="147"/>
      <c r="F206" s="147"/>
      <c r="G206" s="147"/>
      <c r="H206" s="147"/>
      <c r="I206" s="148"/>
      <c r="J206" s="146"/>
      <c r="K206" s="149"/>
      <c r="L206" s="149"/>
      <c r="M206" s="147"/>
      <c r="N206" s="147"/>
      <c r="O206" s="147"/>
      <c r="P206" s="148"/>
      <c r="Q206" s="152"/>
      <c r="R206" s="147"/>
      <c r="S206" s="147"/>
      <c r="T206" s="147"/>
      <c r="U206" s="147"/>
      <c r="V206" s="147"/>
      <c r="W206" s="167"/>
    </row>
    <row r="207" spans="1:23" ht="15">
      <c r="A207" s="138" t="s">
        <v>205</v>
      </c>
      <c r="B207" s="166" t="s">
        <v>61</v>
      </c>
      <c r="C207" s="146"/>
      <c r="D207" s="147"/>
      <c r="E207" s="147"/>
      <c r="F207" s="147"/>
      <c r="G207" s="147"/>
      <c r="H207" s="147"/>
      <c r="I207" s="148"/>
      <c r="J207" s="146"/>
      <c r="K207" s="149"/>
      <c r="L207" s="149"/>
      <c r="M207" s="147"/>
      <c r="N207" s="149"/>
      <c r="O207" s="147"/>
      <c r="P207" s="148"/>
      <c r="Q207" s="152"/>
      <c r="R207" s="149"/>
      <c r="S207" s="147"/>
      <c r="T207" s="147"/>
      <c r="U207" s="149"/>
      <c r="V207" s="147"/>
      <c r="W207" s="167"/>
    </row>
    <row r="208" spans="1:23" ht="25.5">
      <c r="A208" s="138" t="s">
        <v>206</v>
      </c>
      <c r="B208" s="166" t="s">
        <v>74</v>
      </c>
      <c r="C208" s="146"/>
      <c r="D208" s="147"/>
      <c r="E208" s="147"/>
      <c r="F208" s="147"/>
      <c r="G208" s="147"/>
      <c r="H208" s="147"/>
      <c r="I208" s="148"/>
      <c r="J208" s="146"/>
      <c r="K208" s="149"/>
      <c r="L208" s="149"/>
      <c r="M208" s="147"/>
      <c r="N208" s="147"/>
      <c r="O208" s="147"/>
      <c r="P208" s="148"/>
      <c r="Q208" s="152"/>
      <c r="R208" s="147"/>
      <c r="S208" s="147"/>
      <c r="T208" s="147"/>
      <c r="U208" s="147"/>
      <c r="V208" s="147"/>
      <c r="W208" s="167"/>
    </row>
    <row r="209" spans="1:23" ht="38.25">
      <c r="A209" s="138" t="s">
        <v>207</v>
      </c>
      <c r="B209" s="166" t="s">
        <v>65</v>
      </c>
      <c r="C209" s="146"/>
      <c r="D209" s="147"/>
      <c r="E209" s="147"/>
      <c r="F209" s="147"/>
      <c r="G209" s="147"/>
      <c r="H209" s="147"/>
      <c r="I209" s="148"/>
      <c r="J209" s="146"/>
      <c r="K209" s="149"/>
      <c r="L209" s="149"/>
      <c r="M209" s="147"/>
      <c r="N209" s="147"/>
      <c r="O209" s="147"/>
      <c r="P209" s="148"/>
      <c r="Q209" s="152"/>
      <c r="R209" s="147"/>
      <c r="S209" s="147"/>
      <c r="T209" s="147"/>
      <c r="U209" s="147"/>
      <c r="V209" s="147"/>
      <c r="W209" s="167"/>
    </row>
    <row r="210" spans="1:23" ht="15">
      <c r="A210" s="138"/>
      <c r="B210" s="166" t="s">
        <v>72</v>
      </c>
      <c r="C210" s="146"/>
      <c r="D210" s="147"/>
      <c r="E210" s="147"/>
      <c r="F210" s="147"/>
      <c r="G210" s="147"/>
      <c r="H210" s="147"/>
      <c r="I210" s="148"/>
      <c r="J210" s="146"/>
      <c r="K210" s="149"/>
      <c r="L210" s="149"/>
      <c r="M210" s="147"/>
      <c r="N210" s="147"/>
      <c r="O210" s="147"/>
      <c r="P210" s="148"/>
      <c r="Q210" s="152"/>
      <c r="R210" s="147"/>
      <c r="S210" s="147"/>
      <c r="T210" s="147"/>
      <c r="U210" s="147"/>
      <c r="V210" s="147"/>
      <c r="W210" s="167"/>
    </row>
    <row r="211" spans="1:23" ht="25.5">
      <c r="A211" s="138" t="s">
        <v>208</v>
      </c>
      <c r="B211" s="166" t="s">
        <v>182</v>
      </c>
      <c r="C211" s="146"/>
      <c r="D211" s="147"/>
      <c r="E211" s="147"/>
      <c r="F211" s="147"/>
      <c r="G211" s="147"/>
      <c r="H211" s="147"/>
      <c r="I211" s="148"/>
      <c r="J211" s="146"/>
      <c r="K211" s="149"/>
      <c r="L211" s="149"/>
      <c r="M211" s="147"/>
      <c r="N211" s="147"/>
      <c r="O211" s="147"/>
      <c r="P211" s="148"/>
      <c r="Q211" s="152"/>
      <c r="R211" s="147"/>
      <c r="S211" s="147"/>
      <c r="T211" s="147"/>
      <c r="U211" s="147"/>
      <c r="V211" s="147"/>
      <c r="W211" s="167"/>
    </row>
    <row r="212" spans="1:23" ht="38.25">
      <c r="A212" s="138" t="s">
        <v>209</v>
      </c>
      <c r="B212" s="166" t="s">
        <v>65</v>
      </c>
      <c r="C212" s="146"/>
      <c r="D212" s="147"/>
      <c r="E212" s="147"/>
      <c r="F212" s="147"/>
      <c r="G212" s="147"/>
      <c r="H212" s="147"/>
      <c r="I212" s="148"/>
      <c r="J212" s="146"/>
      <c r="K212" s="149"/>
      <c r="L212" s="149"/>
      <c r="M212" s="147"/>
      <c r="N212" s="147"/>
      <c r="O212" s="147"/>
      <c r="P212" s="148"/>
      <c r="Q212" s="152"/>
      <c r="R212" s="147"/>
      <c r="S212" s="147"/>
      <c r="T212" s="147"/>
      <c r="U212" s="147"/>
      <c r="V212" s="147"/>
      <c r="W212" s="167"/>
    </row>
    <row r="213" spans="1:23" ht="15">
      <c r="A213" s="138"/>
      <c r="B213" s="166" t="s">
        <v>72</v>
      </c>
      <c r="C213" s="146"/>
      <c r="D213" s="147"/>
      <c r="E213" s="147"/>
      <c r="F213" s="147"/>
      <c r="G213" s="147"/>
      <c r="H213" s="147"/>
      <c r="I213" s="148"/>
      <c r="J213" s="146"/>
      <c r="K213" s="149"/>
      <c r="L213" s="149"/>
      <c r="M213" s="147"/>
      <c r="N213" s="147"/>
      <c r="O213" s="147"/>
      <c r="P213" s="148"/>
      <c r="Q213" s="152"/>
      <c r="R213" s="147"/>
      <c r="S213" s="147"/>
      <c r="T213" s="147"/>
      <c r="U213" s="147"/>
      <c r="V213" s="147"/>
      <c r="W213" s="167"/>
    </row>
    <row r="214" spans="1:23" ht="15">
      <c r="A214" s="138" t="s">
        <v>210</v>
      </c>
      <c r="B214" s="166" t="s">
        <v>67</v>
      </c>
      <c r="C214" s="146"/>
      <c r="D214" s="147"/>
      <c r="E214" s="147"/>
      <c r="F214" s="147"/>
      <c r="G214" s="147"/>
      <c r="H214" s="147"/>
      <c r="I214" s="148"/>
      <c r="J214" s="146"/>
      <c r="K214" s="149"/>
      <c r="L214" s="149"/>
      <c r="M214" s="147"/>
      <c r="N214" s="147"/>
      <c r="O214" s="147"/>
      <c r="P214" s="148"/>
      <c r="Q214" s="152"/>
      <c r="R214" s="147"/>
      <c r="S214" s="147"/>
      <c r="T214" s="147"/>
      <c r="U214" s="147"/>
      <c r="V214" s="147"/>
      <c r="W214" s="167"/>
    </row>
    <row r="215" spans="1:23" ht="15">
      <c r="A215" s="138" t="s">
        <v>211</v>
      </c>
      <c r="B215" s="166" t="s">
        <v>61</v>
      </c>
      <c r="C215" s="146"/>
      <c r="D215" s="147"/>
      <c r="E215" s="147"/>
      <c r="F215" s="147"/>
      <c r="G215" s="147"/>
      <c r="H215" s="147"/>
      <c r="I215" s="148"/>
      <c r="J215" s="146"/>
      <c r="K215" s="149"/>
      <c r="L215" s="149"/>
      <c r="M215" s="147"/>
      <c r="N215" s="147"/>
      <c r="O215" s="147"/>
      <c r="P215" s="148"/>
      <c r="Q215" s="152"/>
      <c r="R215" s="147"/>
      <c r="S215" s="147"/>
      <c r="T215" s="147"/>
      <c r="U215" s="147"/>
      <c r="V215" s="147"/>
      <c r="W215" s="167"/>
    </row>
    <row r="216" spans="1:23" ht="25.5">
      <c r="A216" s="138" t="s">
        <v>212</v>
      </c>
      <c r="B216" s="166" t="s">
        <v>74</v>
      </c>
      <c r="C216" s="146"/>
      <c r="D216" s="147"/>
      <c r="E216" s="147"/>
      <c r="F216" s="147"/>
      <c r="G216" s="147"/>
      <c r="H216" s="147"/>
      <c r="I216" s="148"/>
      <c r="J216" s="146"/>
      <c r="K216" s="149"/>
      <c r="L216" s="149"/>
      <c r="M216" s="147"/>
      <c r="N216" s="147"/>
      <c r="O216" s="147"/>
      <c r="P216" s="148"/>
      <c r="Q216" s="152"/>
      <c r="R216" s="147"/>
      <c r="S216" s="147"/>
      <c r="T216" s="147"/>
      <c r="U216" s="147"/>
      <c r="V216" s="147"/>
      <c r="W216" s="167"/>
    </row>
    <row r="217" spans="1:23" ht="38.25">
      <c r="A217" s="138" t="s">
        <v>213</v>
      </c>
      <c r="B217" s="166" t="s">
        <v>191</v>
      </c>
      <c r="C217" s="146"/>
      <c r="D217" s="147"/>
      <c r="E217" s="147"/>
      <c r="F217" s="147"/>
      <c r="G217" s="147"/>
      <c r="H217" s="147"/>
      <c r="I217" s="148"/>
      <c r="J217" s="146"/>
      <c r="K217" s="149"/>
      <c r="L217" s="149"/>
      <c r="M217" s="147"/>
      <c r="N217" s="147"/>
      <c r="O217" s="147"/>
      <c r="P217" s="148"/>
      <c r="Q217" s="152"/>
      <c r="R217" s="147"/>
      <c r="S217" s="147"/>
      <c r="T217" s="147"/>
      <c r="U217" s="147"/>
      <c r="V217" s="147"/>
      <c r="W217" s="167"/>
    </row>
    <row r="218" spans="1:23" ht="15">
      <c r="A218" s="138"/>
      <c r="B218" s="166" t="s">
        <v>39</v>
      </c>
      <c r="C218" s="146"/>
      <c r="D218" s="147"/>
      <c r="E218" s="147"/>
      <c r="F218" s="147"/>
      <c r="G218" s="147"/>
      <c r="H218" s="147"/>
      <c r="I218" s="148">
        <f t="shared" si="9"/>
        <v>0</v>
      </c>
      <c r="J218" s="146"/>
      <c r="K218" s="149">
        <f t="shared" si="10"/>
        <v>0</v>
      </c>
      <c r="L218" s="149">
        <f t="shared" si="13"/>
        <v>0</v>
      </c>
      <c r="M218" s="147"/>
      <c r="N218" s="147"/>
      <c r="O218" s="147"/>
      <c r="P218" s="148">
        <f t="shared" si="11"/>
        <v>0</v>
      </c>
      <c r="Q218" s="152"/>
      <c r="R218" s="147"/>
      <c r="S218" s="147"/>
      <c r="T218" s="147"/>
      <c r="U218" s="147"/>
      <c r="V218" s="147"/>
      <c r="W218" s="167">
        <f t="shared" si="8"/>
        <v>0</v>
      </c>
    </row>
    <row r="219" spans="1:23" ht="15">
      <c r="A219" s="138"/>
      <c r="B219" s="166" t="s">
        <v>72</v>
      </c>
      <c r="C219" s="146"/>
      <c r="D219" s="147"/>
      <c r="E219" s="147"/>
      <c r="F219" s="147"/>
      <c r="G219" s="147"/>
      <c r="H219" s="147"/>
      <c r="I219" s="148"/>
      <c r="J219" s="146"/>
      <c r="K219" s="149"/>
      <c r="L219" s="149"/>
      <c r="M219" s="147"/>
      <c r="N219" s="147"/>
      <c r="O219" s="147"/>
      <c r="P219" s="148"/>
      <c r="Q219" s="152"/>
      <c r="R219" s="147"/>
      <c r="S219" s="147"/>
      <c r="T219" s="147"/>
      <c r="U219" s="147"/>
      <c r="V219" s="147"/>
      <c r="W219" s="167"/>
    </row>
    <row r="220" spans="1:23" ht="25.5">
      <c r="A220" s="138" t="s">
        <v>214</v>
      </c>
      <c r="B220" s="166" t="s">
        <v>77</v>
      </c>
      <c r="C220" s="146"/>
      <c r="D220" s="147"/>
      <c r="E220" s="147"/>
      <c r="F220" s="147"/>
      <c r="G220" s="147"/>
      <c r="H220" s="147"/>
      <c r="I220" s="148"/>
      <c r="J220" s="146"/>
      <c r="K220" s="149"/>
      <c r="L220" s="149"/>
      <c r="M220" s="147"/>
      <c r="N220" s="147"/>
      <c r="O220" s="147"/>
      <c r="P220" s="148"/>
      <c r="Q220" s="152"/>
      <c r="R220" s="147"/>
      <c r="S220" s="147"/>
      <c r="T220" s="147"/>
      <c r="U220" s="147"/>
      <c r="V220" s="147"/>
      <c r="W220" s="167"/>
    </row>
    <row r="221" spans="1:23" ht="38.25">
      <c r="A221" s="138" t="s">
        <v>215</v>
      </c>
      <c r="B221" s="166" t="s">
        <v>65</v>
      </c>
      <c r="C221" s="146"/>
      <c r="D221" s="147"/>
      <c r="E221" s="147"/>
      <c r="F221" s="147"/>
      <c r="G221" s="147"/>
      <c r="H221" s="147"/>
      <c r="I221" s="148"/>
      <c r="J221" s="146"/>
      <c r="K221" s="149"/>
      <c r="L221" s="149"/>
      <c r="M221" s="147"/>
      <c r="N221" s="147"/>
      <c r="O221" s="147"/>
      <c r="P221" s="148"/>
      <c r="Q221" s="152"/>
      <c r="R221" s="147"/>
      <c r="S221" s="147"/>
      <c r="T221" s="147"/>
      <c r="U221" s="147"/>
      <c r="V221" s="147"/>
      <c r="W221" s="167"/>
    </row>
    <row r="222" spans="1:23" ht="15">
      <c r="A222" s="138"/>
      <c r="B222" s="166" t="s">
        <v>39</v>
      </c>
      <c r="C222" s="146"/>
      <c r="D222" s="147"/>
      <c r="E222" s="147"/>
      <c r="F222" s="147"/>
      <c r="G222" s="147"/>
      <c r="H222" s="147"/>
      <c r="I222" s="148">
        <f t="shared" si="9"/>
        <v>0</v>
      </c>
      <c r="J222" s="146"/>
      <c r="K222" s="149">
        <f t="shared" si="10"/>
        <v>0</v>
      </c>
      <c r="L222" s="149">
        <f t="shared" si="13"/>
        <v>0</v>
      </c>
      <c r="M222" s="147"/>
      <c r="N222" s="147"/>
      <c r="O222" s="147"/>
      <c r="P222" s="148">
        <f t="shared" si="11"/>
        <v>0</v>
      </c>
      <c r="Q222" s="152"/>
      <c r="R222" s="147"/>
      <c r="S222" s="147"/>
      <c r="T222" s="147"/>
      <c r="U222" s="147"/>
      <c r="V222" s="147"/>
      <c r="W222" s="167">
        <f t="shared" si="8"/>
        <v>0</v>
      </c>
    </row>
    <row r="223" spans="1:23" ht="15">
      <c r="A223" s="138"/>
      <c r="B223" s="166" t="s">
        <v>72</v>
      </c>
      <c r="C223" s="146"/>
      <c r="D223" s="147"/>
      <c r="E223" s="147"/>
      <c r="F223" s="147"/>
      <c r="G223" s="147"/>
      <c r="H223" s="147"/>
      <c r="I223" s="148"/>
      <c r="J223" s="146"/>
      <c r="K223" s="149"/>
      <c r="L223" s="149"/>
      <c r="M223" s="147"/>
      <c r="N223" s="147"/>
      <c r="O223" s="147"/>
      <c r="P223" s="148"/>
      <c r="Q223" s="152"/>
      <c r="R223" s="147"/>
      <c r="S223" s="147"/>
      <c r="T223" s="147"/>
      <c r="U223" s="147"/>
      <c r="V223" s="147"/>
      <c r="W223" s="167"/>
    </row>
    <row r="224" spans="1:23" ht="38.25">
      <c r="A224" s="138" t="s">
        <v>216</v>
      </c>
      <c r="B224" s="166" t="s">
        <v>191</v>
      </c>
      <c r="C224" s="146"/>
      <c r="D224" s="147"/>
      <c r="E224" s="147"/>
      <c r="F224" s="147"/>
      <c r="G224" s="147"/>
      <c r="H224" s="147"/>
      <c r="I224" s="148"/>
      <c r="J224" s="146"/>
      <c r="K224" s="149"/>
      <c r="L224" s="149"/>
      <c r="M224" s="147"/>
      <c r="N224" s="147"/>
      <c r="O224" s="147"/>
      <c r="P224" s="148"/>
      <c r="Q224" s="152"/>
      <c r="R224" s="147"/>
      <c r="S224" s="147"/>
      <c r="T224" s="147"/>
      <c r="U224" s="147"/>
      <c r="V224" s="147"/>
      <c r="W224" s="167"/>
    </row>
    <row r="225" spans="1:23" ht="15">
      <c r="A225" s="138"/>
      <c r="B225" s="166" t="s">
        <v>39</v>
      </c>
      <c r="C225" s="146"/>
      <c r="D225" s="147"/>
      <c r="E225" s="147"/>
      <c r="F225" s="147"/>
      <c r="G225" s="147"/>
      <c r="H225" s="147"/>
      <c r="I225" s="148">
        <f t="shared" si="9"/>
        <v>0</v>
      </c>
      <c r="J225" s="146"/>
      <c r="K225" s="149">
        <f t="shared" si="10"/>
        <v>0</v>
      </c>
      <c r="L225" s="149">
        <f t="shared" si="13"/>
        <v>0</v>
      </c>
      <c r="M225" s="147"/>
      <c r="N225" s="147"/>
      <c r="O225" s="147"/>
      <c r="P225" s="148">
        <f t="shared" si="11"/>
        <v>0</v>
      </c>
      <c r="Q225" s="152"/>
      <c r="R225" s="147"/>
      <c r="S225" s="147"/>
      <c r="T225" s="147"/>
      <c r="U225" s="147"/>
      <c r="V225" s="147"/>
      <c r="W225" s="167">
        <f t="shared" si="8"/>
        <v>0</v>
      </c>
    </row>
    <row r="226" spans="1:23" ht="15">
      <c r="A226" s="138"/>
      <c r="B226" s="166" t="s">
        <v>80</v>
      </c>
      <c r="C226" s="146"/>
      <c r="D226" s="147"/>
      <c r="E226" s="147"/>
      <c r="F226" s="147"/>
      <c r="G226" s="147"/>
      <c r="H226" s="147"/>
      <c r="I226" s="148"/>
      <c r="J226" s="146"/>
      <c r="K226" s="149"/>
      <c r="L226" s="149"/>
      <c r="M226" s="147"/>
      <c r="N226" s="147"/>
      <c r="O226" s="147"/>
      <c r="P226" s="148"/>
      <c r="Q226" s="152"/>
      <c r="R226" s="147"/>
      <c r="S226" s="147"/>
      <c r="T226" s="147"/>
      <c r="U226" s="147"/>
      <c r="V226" s="147"/>
      <c r="W226" s="167"/>
    </row>
    <row r="227" spans="1:23" ht="25.5">
      <c r="A227" s="138" t="s">
        <v>217</v>
      </c>
      <c r="B227" s="166" t="s">
        <v>218</v>
      </c>
      <c r="C227" s="146"/>
      <c r="D227" s="147"/>
      <c r="E227" s="147"/>
      <c r="F227" s="147"/>
      <c r="G227" s="147"/>
      <c r="H227" s="147"/>
      <c r="I227" s="148"/>
      <c r="J227" s="146"/>
      <c r="K227" s="149"/>
      <c r="L227" s="149"/>
      <c r="M227" s="147"/>
      <c r="N227" s="147"/>
      <c r="O227" s="147"/>
      <c r="P227" s="148"/>
      <c r="Q227" s="152"/>
      <c r="R227" s="147"/>
      <c r="S227" s="147"/>
      <c r="T227" s="147"/>
      <c r="U227" s="147"/>
      <c r="V227" s="147"/>
      <c r="W227" s="167"/>
    </row>
    <row r="228" spans="1:23" ht="38.25">
      <c r="A228" s="138" t="s">
        <v>219</v>
      </c>
      <c r="B228" s="166" t="s">
        <v>65</v>
      </c>
      <c r="C228" s="146"/>
      <c r="D228" s="147"/>
      <c r="E228" s="147"/>
      <c r="F228" s="147"/>
      <c r="G228" s="147"/>
      <c r="H228" s="147"/>
      <c r="I228" s="148"/>
      <c r="J228" s="146"/>
      <c r="K228" s="149"/>
      <c r="L228" s="149"/>
      <c r="M228" s="147"/>
      <c r="N228" s="147"/>
      <c r="O228" s="147"/>
      <c r="P228" s="148"/>
      <c r="Q228" s="152"/>
      <c r="R228" s="147"/>
      <c r="S228" s="147"/>
      <c r="T228" s="147"/>
      <c r="U228" s="147"/>
      <c r="V228" s="147"/>
      <c r="W228" s="167"/>
    </row>
    <row r="229" spans="1:23" ht="15">
      <c r="A229" s="138"/>
      <c r="B229" s="166" t="s">
        <v>39</v>
      </c>
      <c r="C229" s="146"/>
      <c r="D229" s="147"/>
      <c r="E229" s="147"/>
      <c r="F229" s="147"/>
      <c r="G229" s="147"/>
      <c r="H229" s="147"/>
      <c r="I229" s="148">
        <f t="shared" si="9"/>
        <v>0</v>
      </c>
      <c r="J229" s="146"/>
      <c r="K229" s="149">
        <f t="shared" si="10"/>
        <v>0</v>
      </c>
      <c r="L229" s="149">
        <f t="shared" si="13"/>
        <v>0</v>
      </c>
      <c r="M229" s="147"/>
      <c r="N229" s="147"/>
      <c r="O229" s="147"/>
      <c r="P229" s="148">
        <f t="shared" si="11"/>
        <v>0</v>
      </c>
      <c r="Q229" s="152"/>
      <c r="R229" s="147"/>
      <c r="S229" s="147"/>
      <c r="T229" s="147"/>
      <c r="U229" s="147"/>
      <c r="V229" s="147"/>
      <c r="W229" s="167">
        <f t="shared" si="8"/>
        <v>0</v>
      </c>
    </row>
    <row r="230" spans="1:23" ht="15">
      <c r="A230" s="138"/>
      <c r="B230" s="166" t="s">
        <v>72</v>
      </c>
      <c r="C230" s="146"/>
      <c r="D230" s="147"/>
      <c r="E230" s="147"/>
      <c r="F230" s="147"/>
      <c r="G230" s="147"/>
      <c r="H230" s="147"/>
      <c r="I230" s="148">
        <f t="shared" si="9"/>
        <v>0</v>
      </c>
      <c r="J230" s="146"/>
      <c r="K230" s="149">
        <f t="shared" si="10"/>
        <v>0</v>
      </c>
      <c r="L230" s="149">
        <f t="shared" si="13"/>
        <v>0</v>
      </c>
      <c r="M230" s="147"/>
      <c r="N230" s="147"/>
      <c r="O230" s="147"/>
      <c r="P230" s="148">
        <f t="shared" si="11"/>
        <v>0</v>
      </c>
      <c r="Q230" s="152"/>
      <c r="R230" s="147"/>
      <c r="S230" s="147"/>
      <c r="T230" s="147"/>
      <c r="U230" s="147"/>
      <c r="V230" s="147"/>
      <c r="W230" s="167">
        <f t="shared" si="8"/>
        <v>0</v>
      </c>
    </row>
    <row r="231" spans="1:23" ht="38.25">
      <c r="A231" s="138" t="s">
        <v>220</v>
      </c>
      <c r="B231" s="166" t="s">
        <v>191</v>
      </c>
      <c r="C231" s="146"/>
      <c r="D231" s="147"/>
      <c r="E231" s="147"/>
      <c r="F231" s="147"/>
      <c r="G231" s="147"/>
      <c r="H231" s="147"/>
      <c r="I231" s="148"/>
      <c r="J231" s="146"/>
      <c r="K231" s="149"/>
      <c r="L231" s="149"/>
      <c r="M231" s="147"/>
      <c r="N231" s="147"/>
      <c r="O231" s="147"/>
      <c r="P231" s="148"/>
      <c r="Q231" s="152"/>
      <c r="R231" s="147"/>
      <c r="S231" s="147"/>
      <c r="T231" s="147"/>
      <c r="U231" s="147"/>
      <c r="V231" s="147"/>
      <c r="W231" s="167"/>
    </row>
    <row r="232" spans="1:23" ht="15">
      <c r="A232" s="138"/>
      <c r="B232" s="166" t="s">
        <v>39</v>
      </c>
      <c r="C232" s="146"/>
      <c r="D232" s="147"/>
      <c r="E232" s="147"/>
      <c r="F232" s="147"/>
      <c r="G232" s="147"/>
      <c r="H232" s="147"/>
      <c r="I232" s="148">
        <f t="shared" si="9"/>
        <v>0</v>
      </c>
      <c r="J232" s="146"/>
      <c r="K232" s="149">
        <f t="shared" si="10"/>
        <v>0</v>
      </c>
      <c r="L232" s="149">
        <f t="shared" si="13"/>
        <v>0</v>
      </c>
      <c r="M232" s="147"/>
      <c r="N232" s="147"/>
      <c r="O232" s="147"/>
      <c r="P232" s="148">
        <f t="shared" si="11"/>
        <v>0</v>
      </c>
      <c r="Q232" s="152"/>
      <c r="R232" s="147"/>
      <c r="S232" s="147"/>
      <c r="T232" s="147"/>
      <c r="U232" s="147"/>
      <c r="V232" s="147"/>
      <c r="W232" s="167">
        <f t="shared" si="8"/>
        <v>0</v>
      </c>
    </row>
    <row r="233" spans="1:23" ht="15">
      <c r="A233" s="138"/>
      <c r="B233" s="166" t="s">
        <v>80</v>
      </c>
      <c r="C233" s="146"/>
      <c r="D233" s="147"/>
      <c r="E233" s="147"/>
      <c r="F233" s="147"/>
      <c r="G233" s="147"/>
      <c r="H233" s="147"/>
      <c r="I233" s="148"/>
      <c r="J233" s="146"/>
      <c r="K233" s="149"/>
      <c r="L233" s="149"/>
      <c r="M233" s="147"/>
      <c r="N233" s="147"/>
      <c r="O233" s="147"/>
      <c r="P233" s="148"/>
      <c r="Q233" s="152"/>
      <c r="R233" s="147"/>
      <c r="S233" s="147"/>
      <c r="T233" s="147"/>
      <c r="U233" s="147"/>
      <c r="V233" s="147"/>
      <c r="W233" s="167"/>
    </row>
    <row r="234" spans="1:23" ht="15">
      <c r="A234" s="138" t="s">
        <v>221</v>
      </c>
      <c r="B234" s="166" t="s">
        <v>79</v>
      </c>
      <c r="C234" s="146"/>
      <c r="D234" s="147"/>
      <c r="E234" s="147"/>
      <c r="F234" s="147"/>
      <c r="G234" s="147"/>
      <c r="H234" s="147"/>
      <c r="I234" s="148"/>
      <c r="J234" s="146"/>
      <c r="K234" s="149"/>
      <c r="L234" s="149"/>
      <c r="M234" s="147"/>
      <c r="N234" s="147"/>
      <c r="O234" s="147"/>
      <c r="P234" s="148"/>
      <c r="Q234" s="152"/>
      <c r="R234" s="147"/>
      <c r="S234" s="147"/>
      <c r="T234" s="147"/>
      <c r="U234" s="147"/>
      <c r="V234" s="147"/>
      <c r="W234" s="167"/>
    </row>
    <row r="235" spans="1:23" ht="25.5">
      <c r="A235" s="138"/>
      <c r="B235" s="166" t="s">
        <v>77</v>
      </c>
      <c r="C235" s="146"/>
      <c r="D235" s="147"/>
      <c r="E235" s="147"/>
      <c r="F235" s="147"/>
      <c r="G235" s="147"/>
      <c r="H235" s="147"/>
      <c r="I235" s="148"/>
      <c r="J235" s="146"/>
      <c r="K235" s="149"/>
      <c r="L235" s="149"/>
      <c r="M235" s="147"/>
      <c r="N235" s="147"/>
      <c r="O235" s="147"/>
      <c r="P235" s="148"/>
      <c r="Q235" s="152"/>
      <c r="R235" s="147"/>
      <c r="S235" s="147"/>
      <c r="T235" s="147"/>
      <c r="U235" s="147"/>
      <c r="V235" s="147"/>
      <c r="W235" s="167"/>
    </row>
    <row r="236" spans="1:23" ht="38.25">
      <c r="A236" s="138" t="s">
        <v>222</v>
      </c>
      <c r="B236" s="166" t="s">
        <v>65</v>
      </c>
      <c r="C236" s="146"/>
      <c r="D236" s="147"/>
      <c r="E236" s="147"/>
      <c r="F236" s="147"/>
      <c r="G236" s="147"/>
      <c r="H236" s="147"/>
      <c r="I236" s="148"/>
      <c r="J236" s="146"/>
      <c r="K236" s="149"/>
      <c r="L236" s="149"/>
      <c r="M236" s="147"/>
      <c r="N236" s="147"/>
      <c r="O236" s="147"/>
      <c r="P236" s="148"/>
      <c r="Q236" s="152"/>
      <c r="R236" s="147"/>
      <c r="S236" s="147"/>
      <c r="T236" s="147"/>
      <c r="U236" s="147"/>
      <c r="V236" s="147"/>
      <c r="W236" s="167"/>
    </row>
    <row r="237" spans="1:23" ht="15">
      <c r="A237" s="138"/>
      <c r="B237" s="166" t="s">
        <v>39</v>
      </c>
      <c r="C237" s="146"/>
      <c r="D237" s="147"/>
      <c r="E237" s="147"/>
      <c r="F237" s="147"/>
      <c r="G237" s="147"/>
      <c r="H237" s="147"/>
      <c r="I237" s="148"/>
      <c r="J237" s="146"/>
      <c r="K237" s="149"/>
      <c r="L237" s="149"/>
      <c r="M237" s="147"/>
      <c r="N237" s="147"/>
      <c r="O237" s="147"/>
      <c r="P237" s="148"/>
      <c r="Q237" s="152"/>
      <c r="R237" s="147"/>
      <c r="S237" s="147"/>
      <c r="T237" s="147"/>
      <c r="U237" s="147"/>
      <c r="V237" s="147"/>
      <c r="W237" s="167"/>
    </row>
    <row r="238" spans="1:23" ht="15">
      <c r="A238" s="138"/>
      <c r="B238" s="166" t="s">
        <v>80</v>
      </c>
      <c r="C238" s="146"/>
      <c r="D238" s="147"/>
      <c r="E238" s="147"/>
      <c r="F238" s="147"/>
      <c r="G238" s="147"/>
      <c r="H238" s="147"/>
      <c r="I238" s="148">
        <f t="shared" si="9"/>
        <v>0</v>
      </c>
      <c r="J238" s="146"/>
      <c r="K238" s="149">
        <f t="shared" si="10"/>
        <v>0</v>
      </c>
      <c r="L238" s="149">
        <f t="shared" si="13"/>
        <v>0</v>
      </c>
      <c r="M238" s="147"/>
      <c r="N238" s="147"/>
      <c r="O238" s="147"/>
      <c r="P238" s="148">
        <f t="shared" si="11"/>
        <v>0</v>
      </c>
      <c r="Q238" s="152"/>
      <c r="R238" s="147"/>
      <c r="S238" s="147"/>
      <c r="T238" s="147"/>
      <c r="U238" s="147"/>
      <c r="V238" s="147"/>
      <c r="W238" s="167">
        <f aca="true" t="shared" si="14" ref="W238:W241">S238+V238</f>
        <v>0</v>
      </c>
    </row>
    <row r="239" spans="1:23" ht="38.25">
      <c r="A239" s="138" t="s">
        <v>223</v>
      </c>
      <c r="B239" s="166" t="s">
        <v>191</v>
      </c>
      <c r="C239" s="146"/>
      <c r="D239" s="147"/>
      <c r="E239" s="147"/>
      <c r="F239" s="147"/>
      <c r="G239" s="147"/>
      <c r="H239" s="147"/>
      <c r="I239" s="148"/>
      <c r="J239" s="146"/>
      <c r="K239" s="149"/>
      <c r="L239" s="149"/>
      <c r="M239" s="147"/>
      <c r="N239" s="147"/>
      <c r="O239" s="147"/>
      <c r="P239" s="148"/>
      <c r="Q239" s="152"/>
      <c r="R239" s="147"/>
      <c r="S239" s="147"/>
      <c r="T239" s="147"/>
      <c r="U239" s="147"/>
      <c r="V239" s="147"/>
      <c r="W239" s="167"/>
    </row>
    <row r="240" spans="1:23" ht="15">
      <c r="A240" s="138"/>
      <c r="B240" s="166" t="s">
        <v>39</v>
      </c>
      <c r="C240" s="146"/>
      <c r="D240" s="147"/>
      <c r="E240" s="147"/>
      <c r="F240" s="147"/>
      <c r="G240" s="147"/>
      <c r="H240" s="147"/>
      <c r="I240" s="148"/>
      <c r="J240" s="146"/>
      <c r="K240" s="149"/>
      <c r="L240" s="149"/>
      <c r="M240" s="147"/>
      <c r="N240" s="147"/>
      <c r="O240" s="147"/>
      <c r="P240" s="148"/>
      <c r="Q240" s="152"/>
      <c r="R240" s="147"/>
      <c r="S240" s="147"/>
      <c r="T240" s="147"/>
      <c r="U240" s="147"/>
      <c r="V240" s="147"/>
      <c r="W240" s="167"/>
    </row>
    <row r="241" spans="1:23" ht="15.75" thickBot="1">
      <c r="A241" s="104"/>
      <c r="B241" s="169" t="s">
        <v>80</v>
      </c>
      <c r="C241" s="170"/>
      <c r="D241" s="171"/>
      <c r="E241" s="171"/>
      <c r="F241" s="171"/>
      <c r="G241" s="171"/>
      <c r="H241" s="171"/>
      <c r="I241" s="148">
        <f aca="true" t="shared" si="15" ref="I241">E241+H241</f>
        <v>0</v>
      </c>
      <c r="J241" s="170"/>
      <c r="K241" s="149">
        <f aca="true" t="shared" si="16" ref="K241">D241</f>
        <v>0</v>
      </c>
      <c r="L241" s="172">
        <f aca="true" t="shared" si="17" ref="L241">J241*K241/1000</f>
        <v>0</v>
      </c>
      <c r="M241" s="171"/>
      <c r="N241" s="171"/>
      <c r="O241" s="171"/>
      <c r="P241" s="148">
        <f aca="true" t="shared" si="18" ref="P241">L241+O241</f>
        <v>0</v>
      </c>
      <c r="Q241" s="173"/>
      <c r="R241" s="171"/>
      <c r="S241" s="147"/>
      <c r="T241" s="171"/>
      <c r="U241" s="171"/>
      <c r="V241" s="171"/>
      <c r="W241" s="167">
        <f t="shared" si="14"/>
        <v>0</v>
      </c>
    </row>
    <row r="242" spans="1:23" ht="15.75" thickBot="1">
      <c r="A242" s="124" t="s">
        <v>54</v>
      </c>
      <c r="B242" s="174" t="s">
        <v>92</v>
      </c>
      <c r="C242" s="129"/>
      <c r="D242" s="127"/>
      <c r="E242" s="127"/>
      <c r="F242" s="127"/>
      <c r="G242" s="127"/>
      <c r="H242" s="127"/>
      <c r="I242" s="128"/>
      <c r="J242" s="129"/>
      <c r="K242" s="127"/>
      <c r="L242" s="127"/>
      <c r="M242" s="127"/>
      <c r="N242" s="127"/>
      <c r="O242" s="127"/>
      <c r="P242" s="128"/>
      <c r="Q242" s="130"/>
      <c r="R242" s="127"/>
      <c r="S242" s="127"/>
      <c r="T242" s="127"/>
      <c r="U242" s="127"/>
      <c r="V242" s="127"/>
      <c r="W242" s="128"/>
    </row>
    <row r="243" spans="1:23" ht="26.25" thickBot="1">
      <c r="A243" s="109" t="s">
        <v>224</v>
      </c>
      <c r="B243" s="175" t="s">
        <v>94</v>
      </c>
      <c r="C243" s="176"/>
      <c r="D243" s="177"/>
      <c r="E243" s="177"/>
      <c r="F243" s="177"/>
      <c r="G243" s="177"/>
      <c r="H243" s="177"/>
      <c r="I243" s="178"/>
      <c r="J243" s="176"/>
      <c r="K243" s="177"/>
      <c r="L243" s="177"/>
      <c r="M243" s="177"/>
      <c r="N243" s="177"/>
      <c r="O243" s="177"/>
      <c r="P243" s="178"/>
      <c r="Q243" s="179"/>
      <c r="R243" s="177"/>
      <c r="S243" s="177"/>
      <c r="T243" s="177"/>
      <c r="U243" s="177"/>
      <c r="V243" s="177"/>
      <c r="W243" s="178">
        <f>V243</f>
        <v>0</v>
      </c>
    </row>
    <row r="244" spans="1:23" ht="39" thickBot="1">
      <c r="A244" s="124" t="s">
        <v>91</v>
      </c>
      <c r="B244" s="174" t="s">
        <v>96</v>
      </c>
      <c r="C244" s="129"/>
      <c r="D244" s="127"/>
      <c r="E244" s="127">
        <f>E251+E258</f>
        <v>0</v>
      </c>
      <c r="F244" s="127"/>
      <c r="G244" s="127"/>
      <c r="H244" s="127">
        <f>H249+H264+H265+H268+H270</f>
        <v>0</v>
      </c>
      <c r="I244" s="128">
        <f>I251+I258</f>
        <v>0</v>
      </c>
      <c r="J244" s="129"/>
      <c r="K244" s="127"/>
      <c r="L244" s="127">
        <f>L251+L258</f>
        <v>0</v>
      </c>
      <c r="M244" s="127"/>
      <c r="N244" s="127"/>
      <c r="O244" s="127">
        <f>O249+O264+O265+O268+O270</f>
        <v>0</v>
      </c>
      <c r="P244" s="128">
        <f>P251+P258</f>
        <v>0</v>
      </c>
      <c r="Q244" s="130"/>
      <c r="R244" s="127"/>
      <c r="S244" s="127"/>
      <c r="T244" s="127"/>
      <c r="U244" s="127"/>
      <c r="V244" s="127">
        <f>V249+V262+V264+V265+V267+V268+V270</f>
        <v>0</v>
      </c>
      <c r="W244" s="128">
        <f>W251+W258++W256</f>
        <v>0</v>
      </c>
    </row>
    <row r="245" spans="1:23" ht="15">
      <c r="A245" s="131" t="s">
        <v>225</v>
      </c>
      <c r="B245" s="180" t="s">
        <v>98</v>
      </c>
      <c r="C245" s="161"/>
      <c r="D245" s="162"/>
      <c r="E245" s="162"/>
      <c r="F245" s="162"/>
      <c r="G245" s="162"/>
      <c r="H245" s="162"/>
      <c r="I245" s="181"/>
      <c r="J245" s="161"/>
      <c r="K245" s="162"/>
      <c r="L245" s="162"/>
      <c r="M245" s="162"/>
      <c r="N245" s="162"/>
      <c r="O245" s="162"/>
      <c r="P245" s="163"/>
      <c r="Q245" s="182"/>
      <c r="R245" s="162"/>
      <c r="S245" s="162"/>
      <c r="T245" s="162"/>
      <c r="U245" s="162"/>
      <c r="V245" s="162"/>
      <c r="W245" s="163"/>
    </row>
    <row r="246" spans="1:23" ht="15">
      <c r="A246" s="138" t="s">
        <v>93</v>
      </c>
      <c r="B246" s="74" t="s">
        <v>100</v>
      </c>
      <c r="C246" s="146"/>
      <c r="D246" s="147"/>
      <c r="E246" s="147"/>
      <c r="F246" s="147"/>
      <c r="G246" s="147"/>
      <c r="H246" s="147"/>
      <c r="I246" s="148"/>
      <c r="J246" s="146"/>
      <c r="K246" s="147"/>
      <c r="L246" s="147"/>
      <c r="M246" s="147"/>
      <c r="N246" s="147"/>
      <c r="O246" s="147"/>
      <c r="P246" s="148"/>
      <c r="Q246" s="152"/>
      <c r="R246" s="147"/>
      <c r="S246" s="147"/>
      <c r="T246" s="147"/>
      <c r="U246" s="147"/>
      <c r="V246" s="147"/>
      <c r="W246" s="148"/>
    </row>
    <row r="247" spans="1:23" ht="15">
      <c r="A247" s="138" t="s">
        <v>226</v>
      </c>
      <c r="B247" s="74" t="s">
        <v>117</v>
      </c>
      <c r="C247" s="146"/>
      <c r="D247" s="147"/>
      <c r="E247" s="147"/>
      <c r="F247" s="147"/>
      <c r="G247" s="147"/>
      <c r="H247" s="147"/>
      <c r="I247" s="167"/>
      <c r="J247" s="146"/>
      <c r="K247" s="147"/>
      <c r="L247" s="147"/>
      <c r="M247" s="147"/>
      <c r="N247" s="149"/>
      <c r="O247" s="147"/>
      <c r="P247" s="148"/>
      <c r="Q247" s="183"/>
      <c r="R247" s="149"/>
      <c r="S247" s="149"/>
      <c r="T247" s="61"/>
      <c r="U247" s="149"/>
      <c r="V247" s="147"/>
      <c r="W247" s="148"/>
    </row>
    <row r="248" spans="1:23" ht="25.5">
      <c r="A248" s="138" t="s">
        <v>227</v>
      </c>
      <c r="B248" s="74" t="s">
        <v>102</v>
      </c>
      <c r="C248" s="146"/>
      <c r="D248" s="147"/>
      <c r="E248" s="147"/>
      <c r="F248" s="147"/>
      <c r="G248" s="147"/>
      <c r="H248" s="147"/>
      <c r="I248" s="167"/>
      <c r="J248" s="146"/>
      <c r="K248" s="147"/>
      <c r="L248" s="147"/>
      <c r="M248" s="147"/>
      <c r="N248" s="149"/>
      <c r="O248" s="147"/>
      <c r="P248" s="148"/>
      <c r="Q248" s="183"/>
      <c r="R248" s="149"/>
      <c r="S248" s="149"/>
      <c r="T248" s="61"/>
      <c r="U248" s="149"/>
      <c r="V248" s="147"/>
      <c r="W248" s="148"/>
    </row>
    <row r="249" spans="1:23" ht="15">
      <c r="A249" s="138" t="s">
        <v>228</v>
      </c>
      <c r="B249" s="74" t="s">
        <v>104</v>
      </c>
      <c r="C249" s="146"/>
      <c r="D249" s="147"/>
      <c r="E249" s="147"/>
      <c r="F249" s="147"/>
      <c r="G249" s="147"/>
      <c r="H249" s="147"/>
      <c r="I249" s="167"/>
      <c r="J249" s="146"/>
      <c r="K249" s="147"/>
      <c r="L249" s="147"/>
      <c r="M249" s="147"/>
      <c r="N249" s="149"/>
      <c r="O249" s="147"/>
      <c r="P249" s="148">
        <f>L249+O249</f>
        <v>0</v>
      </c>
      <c r="Q249" s="150"/>
      <c r="R249" s="149"/>
      <c r="S249" s="149"/>
      <c r="T249" s="61"/>
      <c r="U249" s="149"/>
      <c r="V249" s="147"/>
      <c r="W249" s="148"/>
    </row>
    <row r="250" spans="1:23" ht="25.5">
      <c r="A250" s="138" t="s">
        <v>229</v>
      </c>
      <c r="B250" s="74" t="s">
        <v>106</v>
      </c>
      <c r="C250" s="146"/>
      <c r="D250" s="147"/>
      <c r="E250" s="147"/>
      <c r="F250" s="147"/>
      <c r="G250" s="147"/>
      <c r="H250" s="147"/>
      <c r="I250" s="167"/>
      <c r="J250" s="146"/>
      <c r="K250" s="147"/>
      <c r="L250" s="147"/>
      <c r="M250" s="147"/>
      <c r="N250" s="149"/>
      <c r="O250" s="147"/>
      <c r="P250" s="148"/>
      <c r="Q250" s="183"/>
      <c r="R250" s="149"/>
      <c r="S250" s="61"/>
      <c r="T250" s="61"/>
      <c r="U250" s="149"/>
      <c r="V250" s="147"/>
      <c r="W250" s="148"/>
    </row>
    <row r="251" spans="1:23" ht="15">
      <c r="A251" s="138" t="s">
        <v>230</v>
      </c>
      <c r="B251" s="74" t="s">
        <v>110</v>
      </c>
      <c r="C251" s="168"/>
      <c r="D251" s="149"/>
      <c r="E251" s="149"/>
      <c r="F251" s="149"/>
      <c r="G251" s="149"/>
      <c r="H251" s="149"/>
      <c r="I251" s="167">
        <f aca="true" t="shared" si="19" ref="I251">E251+H251</f>
        <v>0</v>
      </c>
      <c r="J251" s="168"/>
      <c r="K251" s="149">
        <f>D251</f>
        <v>0</v>
      </c>
      <c r="L251" s="149">
        <f>J251*K251/1000</f>
        <v>0</v>
      </c>
      <c r="M251" s="149"/>
      <c r="N251" s="149"/>
      <c r="O251" s="149"/>
      <c r="P251" s="167">
        <f>L251+O251</f>
        <v>0</v>
      </c>
      <c r="Q251" s="150"/>
      <c r="R251" s="149"/>
      <c r="S251" s="149"/>
      <c r="T251" s="149"/>
      <c r="U251" s="149"/>
      <c r="V251" s="149"/>
      <c r="W251" s="167">
        <f>S251+V251</f>
        <v>0</v>
      </c>
    </row>
    <row r="252" spans="1:23" ht="25.5">
      <c r="A252" s="138"/>
      <c r="B252" s="74" t="s">
        <v>108</v>
      </c>
      <c r="C252" s="146"/>
      <c r="D252" s="147"/>
      <c r="E252" s="147"/>
      <c r="F252" s="147"/>
      <c r="G252" s="147"/>
      <c r="H252" s="147"/>
      <c r="I252" s="167"/>
      <c r="J252" s="146"/>
      <c r="K252" s="149"/>
      <c r="L252" s="147"/>
      <c r="M252" s="147"/>
      <c r="N252" s="149"/>
      <c r="O252" s="147"/>
      <c r="P252" s="167"/>
      <c r="Q252" s="183"/>
      <c r="R252" s="149"/>
      <c r="S252" s="61"/>
      <c r="T252" s="61"/>
      <c r="U252" s="149"/>
      <c r="V252" s="147"/>
      <c r="W252" s="167"/>
    </row>
    <row r="253" spans="1:23" ht="15">
      <c r="A253" s="138"/>
      <c r="B253" s="74" t="s">
        <v>110</v>
      </c>
      <c r="C253" s="168"/>
      <c r="D253" s="149"/>
      <c r="E253" s="149"/>
      <c r="F253" s="149"/>
      <c r="G253" s="149"/>
      <c r="H253" s="149"/>
      <c r="I253" s="167"/>
      <c r="J253" s="168"/>
      <c r="K253" s="149"/>
      <c r="L253" s="149"/>
      <c r="M253" s="149"/>
      <c r="N253" s="149"/>
      <c r="O253" s="149"/>
      <c r="P253" s="167"/>
      <c r="Q253" s="150"/>
      <c r="R253" s="149"/>
      <c r="S253" s="149"/>
      <c r="T253" s="149"/>
      <c r="U253" s="149"/>
      <c r="V253" s="149"/>
      <c r="W253" s="167"/>
    </row>
    <row r="254" spans="1:23" ht="15">
      <c r="A254" s="138" t="s">
        <v>231</v>
      </c>
      <c r="B254" s="74" t="s">
        <v>232</v>
      </c>
      <c r="C254" s="168"/>
      <c r="D254" s="149"/>
      <c r="E254" s="149"/>
      <c r="F254" s="149"/>
      <c r="G254" s="149"/>
      <c r="H254" s="149"/>
      <c r="I254" s="167"/>
      <c r="J254" s="168"/>
      <c r="K254" s="149"/>
      <c r="L254" s="149"/>
      <c r="M254" s="149"/>
      <c r="N254" s="149"/>
      <c r="O254" s="149"/>
      <c r="P254" s="167"/>
      <c r="Q254" s="150"/>
      <c r="R254" s="149"/>
      <c r="S254" s="149"/>
      <c r="T254" s="149"/>
      <c r="U254" s="149"/>
      <c r="V254" s="149"/>
      <c r="W254" s="167"/>
    </row>
    <row r="255" spans="1:23" ht="25.5">
      <c r="A255" s="138" t="s">
        <v>233</v>
      </c>
      <c r="B255" s="74" t="s">
        <v>108</v>
      </c>
      <c r="C255" s="168"/>
      <c r="D255" s="149"/>
      <c r="E255" s="149"/>
      <c r="F255" s="149"/>
      <c r="G255" s="149"/>
      <c r="H255" s="149"/>
      <c r="I255" s="167"/>
      <c r="J255" s="168"/>
      <c r="K255" s="149"/>
      <c r="L255" s="149"/>
      <c r="M255" s="149"/>
      <c r="N255" s="149"/>
      <c r="O255" s="149"/>
      <c r="P255" s="167"/>
      <c r="Q255" s="150"/>
      <c r="R255" s="149"/>
      <c r="S255" s="149"/>
      <c r="T255" s="149"/>
      <c r="U255" s="149"/>
      <c r="V255" s="149"/>
      <c r="W255" s="167"/>
    </row>
    <row r="256" spans="1:23" ht="15">
      <c r="A256" s="138" t="s">
        <v>234</v>
      </c>
      <c r="B256" s="74" t="s">
        <v>235</v>
      </c>
      <c r="C256" s="168"/>
      <c r="D256" s="149"/>
      <c r="E256" s="149"/>
      <c r="F256" s="149"/>
      <c r="G256" s="149"/>
      <c r="H256" s="149"/>
      <c r="I256" s="167"/>
      <c r="J256" s="168"/>
      <c r="K256" s="149"/>
      <c r="L256" s="149"/>
      <c r="M256" s="149"/>
      <c r="N256" s="149"/>
      <c r="O256" s="149"/>
      <c r="P256" s="167"/>
      <c r="Q256" s="150"/>
      <c r="R256" s="149"/>
      <c r="S256" s="149"/>
      <c r="T256" s="149"/>
      <c r="U256" s="149"/>
      <c r="V256" s="149"/>
      <c r="W256" s="167">
        <f aca="true" t="shared" si="20" ref="W256:W258">S256+V256</f>
        <v>0</v>
      </c>
    </row>
    <row r="257" spans="1:23" ht="25.5">
      <c r="A257" s="138" t="s">
        <v>236</v>
      </c>
      <c r="B257" s="74" t="s">
        <v>237</v>
      </c>
      <c r="C257" s="168"/>
      <c r="D257" s="149"/>
      <c r="E257" s="149"/>
      <c r="F257" s="149"/>
      <c r="G257" s="149"/>
      <c r="H257" s="149"/>
      <c r="I257" s="167"/>
      <c r="J257" s="168"/>
      <c r="K257" s="149"/>
      <c r="L257" s="149"/>
      <c r="M257" s="149"/>
      <c r="N257" s="149"/>
      <c r="O257" s="149"/>
      <c r="P257" s="167"/>
      <c r="Q257" s="150"/>
      <c r="R257" s="149"/>
      <c r="S257" s="149"/>
      <c r="T257" s="149"/>
      <c r="U257" s="149"/>
      <c r="V257" s="149"/>
      <c r="W257" s="167"/>
    </row>
    <row r="258" spans="1:23" ht="15">
      <c r="A258" s="138" t="s">
        <v>238</v>
      </c>
      <c r="B258" s="74" t="s">
        <v>235</v>
      </c>
      <c r="C258" s="168"/>
      <c r="D258" s="149"/>
      <c r="E258" s="149"/>
      <c r="F258" s="149"/>
      <c r="G258" s="149"/>
      <c r="H258" s="149"/>
      <c r="I258" s="167">
        <f aca="true" t="shared" si="21" ref="I258">E258+H258</f>
        <v>0</v>
      </c>
      <c r="J258" s="168"/>
      <c r="K258" s="149">
        <f aca="true" t="shared" si="22" ref="K258">D258</f>
        <v>0</v>
      </c>
      <c r="L258" s="149">
        <f aca="true" t="shared" si="23" ref="L258">J258*K258/1000</f>
        <v>0</v>
      </c>
      <c r="M258" s="149"/>
      <c r="N258" s="149"/>
      <c r="O258" s="149"/>
      <c r="P258" s="167">
        <f aca="true" t="shared" si="24" ref="P258">L258+O258</f>
        <v>0</v>
      </c>
      <c r="Q258" s="150"/>
      <c r="R258" s="149"/>
      <c r="S258" s="149"/>
      <c r="T258" s="149"/>
      <c r="U258" s="149"/>
      <c r="V258" s="149"/>
      <c r="W258" s="167">
        <f t="shared" si="20"/>
        <v>0</v>
      </c>
    </row>
    <row r="259" spans="1:23" ht="15">
      <c r="A259" s="138" t="s">
        <v>239</v>
      </c>
      <c r="B259" s="74" t="s">
        <v>114</v>
      </c>
      <c r="C259" s="146"/>
      <c r="D259" s="147"/>
      <c r="E259" s="147"/>
      <c r="F259" s="147"/>
      <c r="G259" s="147"/>
      <c r="H259" s="147"/>
      <c r="I259" s="167"/>
      <c r="J259" s="146"/>
      <c r="K259" s="147"/>
      <c r="L259" s="147"/>
      <c r="M259" s="147"/>
      <c r="N259" s="147"/>
      <c r="O259" s="147"/>
      <c r="P259" s="148"/>
      <c r="Q259" s="183"/>
      <c r="R259" s="61"/>
      <c r="S259" s="61"/>
      <c r="T259" s="61"/>
      <c r="U259" s="147"/>
      <c r="V259" s="147"/>
      <c r="W259" s="148"/>
    </row>
    <row r="260" spans="1:23" ht="15">
      <c r="A260" s="138" t="s">
        <v>240</v>
      </c>
      <c r="B260" s="74" t="s">
        <v>100</v>
      </c>
      <c r="C260" s="146"/>
      <c r="D260" s="147"/>
      <c r="E260" s="147"/>
      <c r="F260" s="147"/>
      <c r="G260" s="147"/>
      <c r="H260" s="147"/>
      <c r="I260" s="148"/>
      <c r="J260" s="146"/>
      <c r="K260" s="147"/>
      <c r="L260" s="147"/>
      <c r="M260" s="147"/>
      <c r="N260" s="147"/>
      <c r="O260" s="147"/>
      <c r="P260" s="148"/>
      <c r="Q260" s="183"/>
      <c r="R260" s="61"/>
      <c r="S260" s="61"/>
      <c r="T260" s="61"/>
      <c r="U260" s="147"/>
      <c r="V260" s="147"/>
      <c r="W260" s="148"/>
    </row>
    <row r="261" spans="1:23" ht="15">
      <c r="A261" s="138" t="s">
        <v>241</v>
      </c>
      <c r="B261" s="74" t="s">
        <v>117</v>
      </c>
      <c r="C261" s="146"/>
      <c r="D261" s="147"/>
      <c r="E261" s="147"/>
      <c r="F261" s="147"/>
      <c r="G261" s="147"/>
      <c r="H261" s="147"/>
      <c r="I261" s="167"/>
      <c r="J261" s="146"/>
      <c r="K261" s="147"/>
      <c r="L261" s="147"/>
      <c r="M261" s="147"/>
      <c r="N261" s="149"/>
      <c r="O261" s="147"/>
      <c r="P261" s="148"/>
      <c r="Q261" s="183"/>
      <c r="R261" s="149"/>
      <c r="S261" s="149"/>
      <c r="T261" s="61"/>
      <c r="U261" s="149"/>
      <c r="V261" s="147"/>
      <c r="W261" s="148"/>
    </row>
    <row r="262" spans="1:23" ht="15">
      <c r="A262" s="138" t="s">
        <v>242</v>
      </c>
      <c r="B262" s="74" t="s">
        <v>104</v>
      </c>
      <c r="C262" s="146"/>
      <c r="D262" s="147"/>
      <c r="E262" s="147"/>
      <c r="F262" s="147"/>
      <c r="G262" s="147"/>
      <c r="H262" s="147"/>
      <c r="I262" s="167"/>
      <c r="J262" s="146"/>
      <c r="K262" s="147"/>
      <c r="L262" s="147"/>
      <c r="M262" s="147"/>
      <c r="N262" s="149"/>
      <c r="O262" s="147"/>
      <c r="P262" s="148"/>
      <c r="Q262" s="183"/>
      <c r="R262" s="149"/>
      <c r="S262" s="149"/>
      <c r="T262" s="61"/>
      <c r="U262" s="149"/>
      <c r="V262" s="147"/>
      <c r="W262" s="148"/>
    </row>
    <row r="263" spans="1:23" ht="25.5">
      <c r="A263" s="138" t="s">
        <v>243</v>
      </c>
      <c r="B263" s="74" t="s">
        <v>102</v>
      </c>
      <c r="C263" s="146"/>
      <c r="D263" s="147"/>
      <c r="E263" s="147"/>
      <c r="F263" s="147"/>
      <c r="G263" s="147"/>
      <c r="H263" s="147"/>
      <c r="I263" s="167"/>
      <c r="J263" s="146"/>
      <c r="K263" s="147"/>
      <c r="L263" s="147"/>
      <c r="M263" s="147"/>
      <c r="N263" s="149"/>
      <c r="O263" s="147"/>
      <c r="P263" s="148"/>
      <c r="Q263" s="183"/>
      <c r="R263" s="149"/>
      <c r="S263" s="149"/>
      <c r="T263" s="61"/>
      <c r="U263" s="149"/>
      <c r="V263" s="147"/>
      <c r="W263" s="148"/>
    </row>
    <row r="264" spans="1:23" ht="15">
      <c r="A264" s="138" t="s">
        <v>244</v>
      </c>
      <c r="B264" s="74" t="s">
        <v>104</v>
      </c>
      <c r="C264" s="146"/>
      <c r="D264" s="147"/>
      <c r="E264" s="147"/>
      <c r="F264" s="147"/>
      <c r="G264" s="147"/>
      <c r="H264" s="147"/>
      <c r="I264" s="167"/>
      <c r="J264" s="146"/>
      <c r="K264" s="147"/>
      <c r="L264" s="147"/>
      <c r="M264" s="147"/>
      <c r="N264" s="149"/>
      <c r="O264" s="147"/>
      <c r="P264" s="148">
        <f>L264+O264</f>
        <v>0</v>
      </c>
      <c r="Q264" s="150"/>
      <c r="R264" s="149"/>
      <c r="S264" s="149"/>
      <c r="T264" s="61"/>
      <c r="U264" s="149"/>
      <c r="V264" s="147"/>
      <c r="W264" s="148"/>
    </row>
    <row r="265" spans="1:23" ht="15">
      <c r="A265" s="138" t="s">
        <v>245</v>
      </c>
      <c r="B265" s="74" t="s">
        <v>110</v>
      </c>
      <c r="C265" s="146"/>
      <c r="D265" s="147"/>
      <c r="E265" s="147"/>
      <c r="F265" s="147"/>
      <c r="G265" s="147"/>
      <c r="H265" s="147"/>
      <c r="I265" s="167"/>
      <c r="J265" s="146"/>
      <c r="K265" s="147"/>
      <c r="L265" s="147"/>
      <c r="M265" s="147"/>
      <c r="N265" s="149"/>
      <c r="O265" s="147"/>
      <c r="P265" s="148">
        <f>L265+O265</f>
        <v>0</v>
      </c>
      <c r="Q265" s="150"/>
      <c r="R265" s="149"/>
      <c r="S265" s="149"/>
      <c r="T265" s="61"/>
      <c r="U265" s="149"/>
      <c r="V265" s="147"/>
      <c r="W265" s="148"/>
    </row>
    <row r="266" spans="1:23" ht="25.5">
      <c r="A266" s="138" t="s">
        <v>246</v>
      </c>
      <c r="B266" s="74" t="s">
        <v>106</v>
      </c>
      <c r="C266" s="146"/>
      <c r="D266" s="147"/>
      <c r="E266" s="147"/>
      <c r="F266" s="147"/>
      <c r="G266" s="147"/>
      <c r="H266" s="147"/>
      <c r="I266" s="167"/>
      <c r="J266" s="146"/>
      <c r="K266" s="147"/>
      <c r="L266" s="147"/>
      <c r="M266" s="147"/>
      <c r="N266" s="149"/>
      <c r="O266" s="147"/>
      <c r="P266" s="148"/>
      <c r="Q266" s="183"/>
      <c r="R266" s="149"/>
      <c r="S266" s="61"/>
      <c r="T266" s="61"/>
      <c r="U266" s="149"/>
      <c r="V266" s="147"/>
      <c r="W266" s="148"/>
    </row>
    <row r="267" spans="1:23" ht="15">
      <c r="A267" s="138" t="s">
        <v>247</v>
      </c>
      <c r="B267" s="74" t="s">
        <v>104</v>
      </c>
      <c r="C267" s="146"/>
      <c r="D267" s="147"/>
      <c r="E267" s="147"/>
      <c r="F267" s="147"/>
      <c r="G267" s="147"/>
      <c r="H267" s="147"/>
      <c r="I267" s="167"/>
      <c r="J267" s="146"/>
      <c r="K267" s="147"/>
      <c r="L267" s="147"/>
      <c r="M267" s="147"/>
      <c r="N267" s="149"/>
      <c r="O267" s="147"/>
      <c r="P267" s="148"/>
      <c r="Q267" s="183"/>
      <c r="R267" s="149"/>
      <c r="S267" s="61"/>
      <c r="T267" s="61"/>
      <c r="U267" s="149"/>
      <c r="V267" s="147"/>
      <c r="W267" s="148"/>
    </row>
    <row r="268" spans="1:23" ht="15">
      <c r="A268" s="138" t="s">
        <v>248</v>
      </c>
      <c r="B268" s="74" t="s">
        <v>110</v>
      </c>
      <c r="C268" s="168"/>
      <c r="D268" s="149"/>
      <c r="E268" s="149"/>
      <c r="F268" s="149"/>
      <c r="G268" s="149"/>
      <c r="H268" s="149"/>
      <c r="I268" s="167"/>
      <c r="J268" s="168"/>
      <c r="K268" s="149"/>
      <c r="L268" s="149"/>
      <c r="M268" s="149"/>
      <c r="N268" s="149"/>
      <c r="O268" s="149"/>
      <c r="P268" s="167">
        <f>L268+O268</f>
        <v>0</v>
      </c>
      <c r="Q268" s="150"/>
      <c r="R268" s="149"/>
      <c r="S268" s="149"/>
      <c r="T268" s="149"/>
      <c r="U268" s="149"/>
      <c r="V268" s="149"/>
      <c r="W268" s="167"/>
    </row>
    <row r="269" spans="1:23" ht="25.5">
      <c r="A269" s="138" t="s">
        <v>249</v>
      </c>
      <c r="B269" s="74" t="s">
        <v>108</v>
      </c>
      <c r="C269" s="146"/>
      <c r="D269" s="147"/>
      <c r="E269" s="147"/>
      <c r="F269" s="147"/>
      <c r="G269" s="147"/>
      <c r="H269" s="147"/>
      <c r="I269" s="167"/>
      <c r="J269" s="146"/>
      <c r="K269" s="147"/>
      <c r="L269" s="147"/>
      <c r="M269" s="147"/>
      <c r="N269" s="149"/>
      <c r="O269" s="147"/>
      <c r="P269" s="167"/>
      <c r="Q269" s="183"/>
      <c r="R269" s="149"/>
      <c r="S269" s="61"/>
      <c r="T269" s="61"/>
      <c r="U269" s="149"/>
      <c r="V269" s="147"/>
      <c r="W269" s="167"/>
    </row>
    <row r="270" spans="1:23" ht="15.75" thickBot="1">
      <c r="A270" s="153" t="s">
        <v>250</v>
      </c>
      <c r="B270" s="184" t="s">
        <v>110</v>
      </c>
      <c r="C270" s="185"/>
      <c r="D270" s="158"/>
      <c r="E270" s="158"/>
      <c r="F270" s="158"/>
      <c r="G270" s="158"/>
      <c r="H270" s="158"/>
      <c r="I270" s="186"/>
      <c r="J270" s="185"/>
      <c r="K270" s="158"/>
      <c r="L270" s="158"/>
      <c r="M270" s="158"/>
      <c r="N270" s="158"/>
      <c r="O270" s="158"/>
      <c r="P270" s="186">
        <f>L270+O270</f>
        <v>0</v>
      </c>
      <c r="Q270" s="187"/>
      <c r="R270" s="158"/>
      <c r="S270" s="158"/>
      <c r="T270" s="158"/>
      <c r="U270" s="158"/>
      <c r="V270" s="158"/>
      <c r="W270" s="186"/>
    </row>
    <row r="271" spans="1:23" ht="26.25" thickBot="1">
      <c r="A271" s="124" t="s">
        <v>95</v>
      </c>
      <c r="B271" s="174" t="s">
        <v>131</v>
      </c>
      <c r="C271" s="129"/>
      <c r="D271" s="127"/>
      <c r="E271" s="127"/>
      <c r="F271" s="127"/>
      <c r="G271" s="127"/>
      <c r="H271" s="127"/>
      <c r="I271" s="128"/>
      <c r="J271" s="129"/>
      <c r="K271" s="127"/>
      <c r="L271" s="127"/>
      <c r="M271" s="127"/>
      <c r="N271" s="127"/>
      <c r="O271" s="127"/>
      <c r="P271" s="128"/>
      <c r="Q271" s="130"/>
      <c r="R271" s="127"/>
      <c r="S271" s="127"/>
      <c r="T271" s="127"/>
      <c r="U271" s="127"/>
      <c r="V271" s="127"/>
      <c r="W271" s="128"/>
    </row>
    <row r="272" spans="1:23" ht="26.25" thickBot="1">
      <c r="A272" s="124" t="s">
        <v>130</v>
      </c>
      <c r="B272" s="174" t="s">
        <v>133</v>
      </c>
      <c r="C272" s="129"/>
      <c r="D272" s="127"/>
      <c r="E272" s="127"/>
      <c r="F272" s="127"/>
      <c r="G272" s="127"/>
      <c r="H272" s="127"/>
      <c r="I272" s="128"/>
      <c r="J272" s="129"/>
      <c r="K272" s="127"/>
      <c r="L272" s="127"/>
      <c r="M272" s="127"/>
      <c r="N272" s="127"/>
      <c r="O272" s="127"/>
      <c r="P272" s="128"/>
      <c r="Q272" s="130"/>
      <c r="R272" s="127"/>
      <c r="S272" s="127"/>
      <c r="T272" s="127"/>
      <c r="U272" s="127"/>
      <c r="V272" s="127"/>
      <c r="W272" s="128"/>
    </row>
    <row r="273" spans="1:23" ht="39" thickBot="1">
      <c r="A273" s="124" t="s">
        <v>132</v>
      </c>
      <c r="B273" s="174" t="s">
        <v>251</v>
      </c>
      <c r="C273" s="129"/>
      <c r="D273" s="127"/>
      <c r="E273" s="127"/>
      <c r="F273" s="127"/>
      <c r="G273" s="127"/>
      <c r="H273" s="127"/>
      <c r="I273" s="128"/>
      <c r="J273" s="129"/>
      <c r="K273" s="127"/>
      <c r="L273" s="127"/>
      <c r="M273" s="127"/>
      <c r="N273" s="127"/>
      <c r="O273" s="127"/>
      <c r="P273" s="128"/>
      <c r="Q273" s="130"/>
      <c r="R273" s="127"/>
      <c r="S273" s="127"/>
      <c r="T273" s="127"/>
      <c r="U273" s="127"/>
      <c r="V273" s="127"/>
      <c r="W273" s="128"/>
    </row>
    <row r="274" spans="1:23" ht="15.75" thickBot="1">
      <c r="A274" s="124" t="s">
        <v>146</v>
      </c>
      <c r="B274" s="174" t="s">
        <v>28</v>
      </c>
      <c r="C274" s="129"/>
      <c r="D274" s="127"/>
      <c r="E274" s="127"/>
      <c r="F274" s="127"/>
      <c r="G274" s="127"/>
      <c r="H274" s="127"/>
      <c r="I274" s="128"/>
      <c r="J274" s="129"/>
      <c r="K274" s="127"/>
      <c r="L274" s="127"/>
      <c r="M274" s="127"/>
      <c r="N274" s="127"/>
      <c r="O274" s="127"/>
      <c r="P274" s="128"/>
      <c r="Q274" s="130"/>
      <c r="R274" s="127"/>
      <c r="S274" s="127"/>
      <c r="T274" s="127"/>
      <c r="U274" s="127"/>
      <c r="V274" s="127"/>
      <c r="W274" s="128"/>
    </row>
    <row r="275" spans="1:23" ht="15">
      <c r="A275" s="131" t="s">
        <v>252</v>
      </c>
      <c r="B275" s="180" t="s">
        <v>30</v>
      </c>
      <c r="C275" s="161"/>
      <c r="D275" s="162"/>
      <c r="E275" s="162"/>
      <c r="F275" s="162"/>
      <c r="G275" s="162"/>
      <c r="H275" s="162"/>
      <c r="I275" s="163"/>
      <c r="J275" s="161"/>
      <c r="K275" s="162"/>
      <c r="L275" s="162"/>
      <c r="M275" s="162"/>
      <c r="N275" s="162"/>
      <c r="O275" s="162"/>
      <c r="P275" s="163"/>
      <c r="Q275" s="182"/>
      <c r="R275" s="162"/>
      <c r="S275" s="162"/>
      <c r="T275" s="162"/>
      <c r="U275" s="162"/>
      <c r="V275" s="162"/>
      <c r="W275" s="163"/>
    </row>
    <row r="276" spans="1:23" ht="15">
      <c r="A276" s="138" t="s">
        <v>253</v>
      </c>
      <c r="B276" s="74" t="s">
        <v>32</v>
      </c>
      <c r="C276" s="146"/>
      <c r="D276" s="147"/>
      <c r="E276" s="147"/>
      <c r="F276" s="147"/>
      <c r="G276" s="147"/>
      <c r="H276" s="147"/>
      <c r="I276" s="148"/>
      <c r="J276" s="146"/>
      <c r="K276" s="147"/>
      <c r="L276" s="147"/>
      <c r="M276" s="147"/>
      <c r="N276" s="147"/>
      <c r="O276" s="147"/>
      <c r="P276" s="148"/>
      <c r="Q276" s="152"/>
      <c r="R276" s="147"/>
      <c r="S276" s="147"/>
      <c r="T276" s="147"/>
      <c r="U276" s="147"/>
      <c r="V276" s="147"/>
      <c r="W276" s="148"/>
    </row>
    <row r="277" spans="1:23" ht="15">
      <c r="A277" s="138" t="s">
        <v>254</v>
      </c>
      <c r="B277" s="74" t="s">
        <v>34</v>
      </c>
      <c r="C277" s="146"/>
      <c r="D277" s="147"/>
      <c r="E277" s="147"/>
      <c r="F277" s="147"/>
      <c r="G277" s="147"/>
      <c r="H277" s="147"/>
      <c r="I277" s="148"/>
      <c r="J277" s="146"/>
      <c r="K277" s="147"/>
      <c r="L277" s="147"/>
      <c r="M277" s="147"/>
      <c r="N277" s="147"/>
      <c r="O277" s="147"/>
      <c r="P277" s="148"/>
      <c r="Q277" s="152"/>
      <c r="R277" s="147"/>
      <c r="S277" s="147"/>
      <c r="T277" s="147"/>
      <c r="U277" s="147"/>
      <c r="V277" s="147"/>
      <c r="W277" s="148"/>
    </row>
    <row r="278" spans="1:23" ht="25.5">
      <c r="A278" s="138" t="s">
        <v>255</v>
      </c>
      <c r="B278" s="74" t="s">
        <v>36</v>
      </c>
      <c r="C278" s="146"/>
      <c r="D278" s="147"/>
      <c r="E278" s="147"/>
      <c r="F278" s="147"/>
      <c r="G278" s="147"/>
      <c r="H278" s="147"/>
      <c r="I278" s="148"/>
      <c r="J278" s="146"/>
      <c r="K278" s="147"/>
      <c r="L278" s="147"/>
      <c r="M278" s="147"/>
      <c r="N278" s="147"/>
      <c r="O278" s="147"/>
      <c r="P278" s="148"/>
      <c r="Q278" s="152"/>
      <c r="R278" s="149"/>
      <c r="S278" s="147"/>
      <c r="T278" s="147"/>
      <c r="U278" s="149"/>
      <c r="V278" s="147"/>
      <c r="W278" s="148"/>
    </row>
    <row r="279" spans="1:23" ht="15">
      <c r="A279" s="138"/>
      <c r="B279" s="74" t="s">
        <v>39</v>
      </c>
      <c r="C279" s="146"/>
      <c r="D279" s="147"/>
      <c r="E279" s="147"/>
      <c r="F279" s="147"/>
      <c r="G279" s="147"/>
      <c r="H279" s="147"/>
      <c r="I279" s="148"/>
      <c r="J279" s="146"/>
      <c r="K279" s="147"/>
      <c r="L279" s="147"/>
      <c r="M279" s="147"/>
      <c r="N279" s="147"/>
      <c r="O279" s="147"/>
      <c r="P279" s="148"/>
      <c r="Q279" s="152"/>
      <c r="R279" s="149"/>
      <c r="S279" s="147"/>
      <c r="T279" s="147"/>
      <c r="U279" s="149"/>
      <c r="V279" s="147"/>
      <c r="W279" s="148"/>
    </row>
    <row r="280" spans="1:23" ht="15">
      <c r="A280" s="138"/>
      <c r="B280" s="74" t="s">
        <v>80</v>
      </c>
      <c r="C280" s="146"/>
      <c r="D280" s="147"/>
      <c r="E280" s="147"/>
      <c r="F280" s="147"/>
      <c r="G280" s="147"/>
      <c r="H280" s="147"/>
      <c r="I280" s="148"/>
      <c r="J280" s="146"/>
      <c r="K280" s="147"/>
      <c r="L280" s="147"/>
      <c r="M280" s="147"/>
      <c r="N280" s="147"/>
      <c r="O280" s="147"/>
      <c r="P280" s="148"/>
      <c r="Q280" s="152"/>
      <c r="R280" s="149"/>
      <c r="S280" s="147"/>
      <c r="T280" s="147"/>
      <c r="U280" s="149"/>
      <c r="V280" s="147"/>
      <c r="W280" s="148"/>
    </row>
    <row r="281" spans="1:23" ht="25.5">
      <c r="A281" s="138" t="s">
        <v>256</v>
      </c>
      <c r="B281" s="74" t="s">
        <v>42</v>
      </c>
      <c r="C281" s="146"/>
      <c r="D281" s="147"/>
      <c r="E281" s="147"/>
      <c r="F281" s="147"/>
      <c r="G281" s="147"/>
      <c r="H281" s="147"/>
      <c r="I281" s="148"/>
      <c r="J281" s="146"/>
      <c r="K281" s="147"/>
      <c r="L281" s="147"/>
      <c r="M281" s="147"/>
      <c r="N281" s="147"/>
      <c r="O281" s="147"/>
      <c r="P281" s="148"/>
      <c r="Q281" s="152"/>
      <c r="R281" s="149"/>
      <c r="S281" s="147"/>
      <c r="T281" s="147"/>
      <c r="U281" s="149"/>
      <c r="V281" s="147"/>
      <c r="W281" s="148"/>
    </row>
    <row r="282" spans="1:23" ht="15.75" thickBot="1">
      <c r="A282" s="153"/>
      <c r="B282" s="184" t="s">
        <v>39</v>
      </c>
      <c r="C282" s="155"/>
      <c r="D282" s="156"/>
      <c r="E282" s="156"/>
      <c r="F282" s="156"/>
      <c r="G282" s="156"/>
      <c r="H282" s="156"/>
      <c r="I282" s="157"/>
      <c r="J282" s="155"/>
      <c r="K282" s="156"/>
      <c r="L282" s="156"/>
      <c r="M282" s="156"/>
      <c r="N282" s="156"/>
      <c r="O282" s="156"/>
      <c r="P282" s="157"/>
      <c r="Q282" s="159"/>
      <c r="R282" s="158"/>
      <c r="S282" s="156"/>
      <c r="T282" s="156"/>
      <c r="U282" s="158"/>
      <c r="V282" s="156"/>
      <c r="W282" s="157"/>
    </row>
    <row r="283" spans="1:23" ht="15.75" thickBot="1">
      <c r="A283" s="124" t="s">
        <v>152</v>
      </c>
      <c r="B283" s="174" t="s">
        <v>55</v>
      </c>
      <c r="C283" s="129"/>
      <c r="D283" s="127"/>
      <c r="E283" s="127"/>
      <c r="F283" s="127"/>
      <c r="G283" s="127"/>
      <c r="H283" s="127"/>
      <c r="I283" s="128"/>
      <c r="J283" s="129"/>
      <c r="K283" s="127"/>
      <c r="L283" s="127"/>
      <c r="M283" s="127"/>
      <c r="N283" s="127"/>
      <c r="O283" s="127"/>
      <c r="P283" s="128"/>
      <c r="Q283" s="130"/>
      <c r="R283" s="127"/>
      <c r="S283" s="127"/>
      <c r="T283" s="127"/>
      <c r="U283" s="127"/>
      <c r="V283" s="127"/>
      <c r="W283" s="128"/>
    </row>
    <row r="284" spans="1:23" ht="15">
      <c r="A284" s="131" t="s">
        <v>257</v>
      </c>
      <c r="B284" s="160" t="s">
        <v>57</v>
      </c>
      <c r="C284" s="161"/>
      <c r="D284" s="162"/>
      <c r="E284" s="162"/>
      <c r="F284" s="162"/>
      <c r="G284" s="162"/>
      <c r="H284" s="162"/>
      <c r="I284" s="163"/>
      <c r="J284" s="161"/>
      <c r="K284" s="162"/>
      <c r="L284" s="162"/>
      <c r="M284" s="162"/>
      <c r="N284" s="162"/>
      <c r="O284" s="162"/>
      <c r="P284" s="163"/>
      <c r="Q284" s="182"/>
      <c r="R284" s="162"/>
      <c r="S284" s="162"/>
      <c r="T284" s="162"/>
      <c r="U284" s="162"/>
      <c r="V284" s="162"/>
      <c r="W284" s="163"/>
    </row>
    <row r="285" spans="1:23" ht="15">
      <c r="A285" s="138" t="s">
        <v>258</v>
      </c>
      <c r="B285" s="166" t="s">
        <v>67</v>
      </c>
      <c r="C285" s="146"/>
      <c r="D285" s="147"/>
      <c r="E285" s="147"/>
      <c r="F285" s="147"/>
      <c r="G285" s="147"/>
      <c r="H285" s="147"/>
      <c r="I285" s="148"/>
      <c r="J285" s="146"/>
      <c r="K285" s="147"/>
      <c r="L285" s="147"/>
      <c r="M285" s="147"/>
      <c r="N285" s="147"/>
      <c r="O285" s="147"/>
      <c r="P285" s="148"/>
      <c r="Q285" s="152"/>
      <c r="R285" s="147"/>
      <c r="S285" s="147"/>
      <c r="T285" s="147"/>
      <c r="U285" s="147"/>
      <c r="V285" s="147"/>
      <c r="W285" s="148"/>
    </row>
    <row r="286" spans="1:23" ht="15">
      <c r="A286" s="138" t="s">
        <v>259</v>
      </c>
      <c r="B286" s="166" t="s">
        <v>61</v>
      </c>
      <c r="C286" s="146"/>
      <c r="D286" s="147"/>
      <c r="E286" s="147"/>
      <c r="F286" s="147"/>
      <c r="G286" s="147"/>
      <c r="H286" s="147"/>
      <c r="I286" s="148"/>
      <c r="J286" s="146"/>
      <c r="K286" s="147"/>
      <c r="L286" s="147"/>
      <c r="M286" s="147"/>
      <c r="N286" s="147"/>
      <c r="O286" s="147"/>
      <c r="P286" s="148"/>
      <c r="Q286" s="152"/>
      <c r="R286" s="147"/>
      <c r="S286" s="147"/>
      <c r="T286" s="147"/>
      <c r="U286" s="147"/>
      <c r="V286" s="147"/>
      <c r="W286" s="148"/>
    </row>
    <row r="287" spans="1:23" ht="25.5">
      <c r="A287" s="138" t="s">
        <v>260</v>
      </c>
      <c r="B287" s="74" t="s">
        <v>63</v>
      </c>
      <c r="C287" s="146"/>
      <c r="D287" s="147"/>
      <c r="E287" s="147"/>
      <c r="F287" s="147"/>
      <c r="G287" s="147"/>
      <c r="H287" s="147"/>
      <c r="I287" s="148"/>
      <c r="J287" s="146"/>
      <c r="K287" s="147"/>
      <c r="L287" s="147"/>
      <c r="M287" s="147"/>
      <c r="N287" s="147"/>
      <c r="O287" s="147"/>
      <c r="P287" s="148"/>
      <c r="Q287" s="152"/>
      <c r="R287" s="149"/>
      <c r="S287" s="147"/>
      <c r="T287" s="147"/>
      <c r="U287" s="149"/>
      <c r="V287" s="147"/>
      <c r="W287" s="148"/>
    </row>
    <row r="288" spans="1:23" ht="15.75" thickBot="1">
      <c r="A288" s="153"/>
      <c r="B288" s="184" t="s">
        <v>80</v>
      </c>
      <c r="C288" s="155"/>
      <c r="D288" s="156"/>
      <c r="E288" s="156"/>
      <c r="F288" s="156"/>
      <c r="G288" s="156"/>
      <c r="H288" s="156"/>
      <c r="I288" s="157"/>
      <c r="J288" s="155"/>
      <c r="K288" s="156"/>
      <c r="L288" s="156"/>
      <c r="M288" s="156"/>
      <c r="N288" s="156"/>
      <c r="O288" s="156"/>
      <c r="P288" s="157"/>
      <c r="Q288" s="159"/>
      <c r="R288" s="158"/>
      <c r="S288" s="156"/>
      <c r="T288" s="156"/>
      <c r="U288" s="158"/>
      <c r="V288" s="156"/>
      <c r="W288" s="157"/>
    </row>
    <row r="289" spans="1:23" ht="15.75" thickBot="1">
      <c r="A289" s="124" t="s">
        <v>261</v>
      </c>
      <c r="B289" s="174" t="s">
        <v>92</v>
      </c>
      <c r="C289" s="129"/>
      <c r="D289" s="127"/>
      <c r="E289" s="127"/>
      <c r="F289" s="127"/>
      <c r="G289" s="127"/>
      <c r="H289" s="127"/>
      <c r="I289" s="128"/>
      <c r="J289" s="129"/>
      <c r="K289" s="127"/>
      <c r="L289" s="127"/>
      <c r="M289" s="127"/>
      <c r="N289" s="127"/>
      <c r="O289" s="127"/>
      <c r="P289" s="128"/>
      <c r="Q289" s="130"/>
      <c r="R289" s="127"/>
      <c r="S289" s="127"/>
      <c r="T289" s="127"/>
      <c r="U289" s="127"/>
      <c r="V289" s="127"/>
      <c r="W289" s="128"/>
    </row>
    <row r="290" spans="1:23" ht="39" thickBot="1">
      <c r="A290" s="124" t="s">
        <v>262</v>
      </c>
      <c r="B290" s="174" t="s">
        <v>96</v>
      </c>
      <c r="C290" s="129"/>
      <c r="D290" s="127"/>
      <c r="E290" s="127"/>
      <c r="F290" s="127"/>
      <c r="G290" s="127"/>
      <c r="H290" s="127"/>
      <c r="I290" s="128"/>
      <c r="J290" s="129"/>
      <c r="K290" s="127"/>
      <c r="L290" s="127"/>
      <c r="M290" s="127"/>
      <c r="N290" s="127"/>
      <c r="O290" s="127"/>
      <c r="P290" s="128"/>
      <c r="Q290" s="130"/>
      <c r="R290" s="127"/>
      <c r="S290" s="127"/>
      <c r="T290" s="127"/>
      <c r="U290" s="127"/>
      <c r="V290" s="127"/>
      <c r="W290" s="128"/>
    </row>
    <row r="291" spans="1:23" ht="15">
      <c r="A291" s="131" t="s">
        <v>263</v>
      </c>
      <c r="B291" s="180" t="s">
        <v>264</v>
      </c>
      <c r="C291" s="161"/>
      <c r="D291" s="164"/>
      <c r="E291" s="164"/>
      <c r="F291" s="162"/>
      <c r="G291" s="164"/>
      <c r="H291" s="162"/>
      <c r="I291" s="163"/>
      <c r="J291" s="161"/>
      <c r="K291" s="164"/>
      <c r="L291" s="164"/>
      <c r="M291" s="162"/>
      <c r="N291" s="164"/>
      <c r="O291" s="164"/>
      <c r="P291" s="163"/>
      <c r="Q291" s="182"/>
      <c r="R291" s="162"/>
      <c r="S291" s="164"/>
      <c r="T291" s="162"/>
      <c r="U291" s="162"/>
      <c r="V291" s="164"/>
      <c r="W291" s="163"/>
    </row>
    <row r="292" spans="1:23" ht="15">
      <c r="A292" s="138" t="s">
        <v>265</v>
      </c>
      <c r="B292" s="74" t="s">
        <v>100</v>
      </c>
      <c r="C292" s="146"/>
      <c r="D292" s="149"/>
      <c r="E292" s="149"/>
      <c r="F292" s="147"/>
      <c r="G292" s="149"/>
      <c r="H292" s="147"/>
      <c r="I292" s="148"/>
      <c r="J292" s="146"/>
      <c r="K292" s="149"/>
      <c r="L292" s="149"/>
      <c r="M292" s="147"/>
      <c r="N292" s="149"/>
      <c r="O292" s="149"/>
      <c r="P292" s="148"/>
      <c r="Q292" s="152"/>
      <c r="R292" s="147"/>
      <c r="S292" s="149"/>
      <c r="T292" s="147"/>
      <c r="U292" s="147"/>
      <c r="V292" s="149"/>
      <c r="W292" s="148"/>
    </row>
    <row r="293" spans="1:23" ht="15">
      <c r="A293" s="138" t="s">
        <v>266</v>
      </c>
      <c r="B293" s="74" t="s">
        <v>117</v>
      </c>
      <c r="C293" s="146"/>
      <c r="D293" s="149"/>
      <c r="E293" s="147"/>
      <c r="F293" s="147"/>
      <c r="G293" s="147"/>
      <c r="H293" s="147"/>
      <c r="I293" s="148"/>
      <c r="J293" s="146"/>
      <c r="K293" s="149"/>
      <c r="L293" s="147"/>
      <c r="M293" s="147"/>
      <c r="N293" s="147"/>
      <c r="O293" s="147"/>
      <c r="P293" s="148"/>
      <c r="Q293" s="152"/>
      <c r="R293" s="149"/>
      <c r="S293" s="147"/>
      <c r="T293" s="147"/>
      <c r="U293" s="149"/>
      <c r="V293" s="147"/>
      <c r="W293" s="148"/>
    </row>
    <row r="294" spans="1:23" ht="25.5">
      <c r="A294" s="138" t="s">
        <v>267</v>
      </c>
      <c r="B294" s="74" t="s">
        <v>102</v>
      </c>
      <c r="C294" s="146"/>
      <c r="D294" s="149"/>
      <c r="E294" s="147"/>
      <c r="F294" s="147"/>
      <c r="G294" s="147"/>
      <c r="H294" s="147"/>
      <c r="I294" s="148"/>
      <c r="J294" s="146"/>
      <c r="K294" s="149"/>
      <c r="L294" s="147"/>
      <c r="M294" s="147"/>
      <c r="N294" s="147"/>
      <c r="O294" s="147"/>
      <c r="P294" s="148"/>
      <c r="Q294" s="152"/>
      <c r="R294" s="149"/>
      <c r="S294" s="147"/>
      <c r="T294" s="147"/>
      <c r="U294" s="149"/>
      <c r="V294" s="147"/>
      <c r="W294" s="148"/>
    </row>
    <row r="295" spans="1:23" ht="25.5">
      <c r="A295" s="138" t="s">
        <v>268</v>
      </c>
      <c r="B295" s="74" t="s">
        <v>106</v>
      </c>
      <c r="C295" s="146"/>
      <c r="D295" s="149"/>
      <c r="E295" s="147"/>
      <c r="F295" s="147"/>
      <c r="G295" s="147"/>
      <c r="H295" s="147"/>
      <c r="I295" s="148"/>
      <c r="J295" s="146"/>
      <c r="K295" s="149"/>
      <c r="L295" s="147"/>
      <c r="M295" s="147"/>
      <c r="N295" s="147"/>
      <c r="O295" s="147"/>
      <c r="P295" s="148"/>
      <c r="Q295" s="152"/>
      <c r="R295" s="149"/>
      <c r="S295" s="147"/>
      <c r="T295" s="147"/>
      <c r="U295" s="149"/>
      <c r="V295" s="147"/>
      <c r="W295" s="148"/>
    </row>
    <row r="296" spans="1:23" ht="26.25" thickBot="1">
      <c r="A296" s="153" t="s">
        <v>268</v>
      </c>
      <c r="B296" s="184" t="s">
        <v>108</v>
      </c>
      <c r="C296" s="185"/>
      <c r="D296" s="158"/>
      <c r="E296" s="158"/>
      <c r="F296" s="158"/>
      <c r="G296" s="158"/>
      <c r="H296" s="158"/>
      <c r="I296" s="186"/>
      <c r="J296" s="185"/>
      <c r="K296" s="158"/>
      <c r="L296" s="158"/>
      <c r="M296" s="158"/>
      <c r="N296" s="158"/>
      <c r="O296" s="158"/>
      <c r="P296" s="186"/>
      <c r="Q296" s="187"/>
      <c r="R296" s="158"/>
      <c r="S296" s="158"/>
      <c r="T296" s="158"/>
      <c r="U296" s="158"/>
      <c r="V296" s="158"/>
      <c r="W296" s="186"/>
    </row>
    <row r="297" spans="1:23" ht="26.25" thickBot="1">
      <c r="A297" s="124" t="s">
        <v>269</v>
      </c>
      <c r="B297" s="174" t="s">
        <v>131</v>
      </c>
      <c r="C297" s="129"/>
      <c r="D297" s="127"/>
      <c r="E297" s="127"/>
      <c r="F297" s="127"/>
      <c r="G297" s="127"/>
      <c r="H297" s="127"/>
      <c r="I297" s="128"/>
      <c r="J297" s="129"/>
      <c r="K297" s="127"/>
      <c r="L297" s="127"/>
      <c r="M297" s="127"/>
      <c r="N297" s="127"/>
      <c r="O297" s="127"/>
      <c r="P297" s="128"/>
      <c r="Q297" s="130"/>
      <c r="R297" s="127"/>
      <c r="S297" s="127"/>
      <c r="T297" s="127"/>
      <c r="U297" s="127"/>
      <c r="V297" s="127"/>
      <c r="W297" s="128"/>
    </row>
    <row r="298" spans="1:23" ht="26.25" thickBot="1">
      <c r="A298" s="124" t="s">
        <v>270</v>
      </c>
      <c r="B298" s="174" t="s">
        <v>133</v>
      </c>
      <c r="C298" s="129"/>
      <c r="D298" s="127"/>
      <c r="E298" s="127"/>
      <c r="F298" s="127"/>
      <c r="G298" s="127"/>
      <c r="H298" s="127"/>
      <c r="I298" s="128"/>
      <c r="J298" s="129"/>
      <c r="K298" s="127"/>
      <c r="L298" s="127"/>
      <c r="M298" s="127"/>
      <c r="N298" s="127"/>
      <c r="O298" s="127"/>
      <c r="P298" s="128"/>
      <c r="Q298" s="130"/>
      <c r="R298" s="127"/>
      <c r="S298" s="127"/>
      <c r="T298" s="127"/>
      <c r="U298" s="127"/>
      <c r="V298" s="127"/>
      <c r="W298" s="128"/>
    </row>
    <row r="299" spans="1:23" ht="64.5" thickBot="1">
      <c r="A299" s="124" t="s">
        <v>271</v>
      </c>
      <c r="B299" s="174" t="s">
        <v>272</v>
      </c>
      <c r="C299" s="129"/>
      <c r="D299" s="127"/>
      <c r="E299" s="127">
        <f>E129-E273</f>
        <v>2596.97</v>
      </c>
      <c r="F299" s="127"/>
      <c r="G299" s="127"/>
      <c r="H299" s="127">
        <f>H129-H273</f>
        <v>0</v>
      </c>
      <c r="I299" s="128">
        <f>I129-I273</f>
        <v>2596.97</v>
      </c>
      <c r="J299" s="129"/>
      <c r="K299" s="127"/>
      <c r="L299" s="127">
        <f>L129-L273</f>
        <v>2576.2748546000003</v>
      </c>
      <c r="M299" s="127"/>
      <c r="N299" s="127"/>
      <c r="O299" s="127">
        <f>O129-O273</f>
        <v>0</v>
      </c>
      <c r="P299" s="128">
        <f>P129-P273</f>
        <v>2576.2748546000003</v>
      </c>
      <c r="Q299" s="130"/>
      <c r="R299" s="127"/>
      <c r="S299" s="127">
        <f>S129-S273</f>
        <v>1847.948736</v>
      </c>
      <c r="T299" s="127"/>
      <c r="U299" s="127"/>
      <c r="V299" s="127">
        <f>V129-V273</f>
        <v>0</v>
      </c>
      <c r="W299" s="128">
        <f>W129-W273</f>
        <v>1847.9489999999998</v>
      </c>
    </row>
    <row r="300" spans="1:23" ht="15">
      <c r="A300" s="1"/>
      <c r="B300" s="2"/>
      <c r="C300" s="2"/>
      <c r="D300" s="3"/>
      <c r="E300" s="3"/>
      <c r="F300" s="2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ht="15">
      <c r="O301" s="189">
        <f>I299-P299+W299</f>
        <v>1868.6441453999994</v>
      </c>
    </row>
    <row r="303" ht="15">
      <c r="O303" s="189">
        <f>O301+N122</f>
        <v>5288.636031399999</v>
      </c>
    </row>
    <row r="304" ht="15">
      <c r="O304" s="189"/>
    </row>
  </sheetData>
  <mergeCells count="29">
    <mergeCell ref="A5:W5"/>
    <mergeCell ref="A7:A9"/>
    <mergeCell ref="B7:B9"/>
    <mergeCell ref="C7:I7"/>
    <mergeCell ref="J7:P7"/>
    <mergeCell ref="Q7:W7"/>
    <mergeCell ref="C8:E8"/>
    <mergeCell ref="F8:H8"/>
    <mergeCell ref="I8:I9"/>
    <mergeCell ref="J8:L8"/>
    <mergeCell ref="M8:O8"/>
    <mergeCell ref="P8:P9"/>
    <mergeCell ref="Q8:S8"/>
    <mergeCell ref="T8:V8"/>
    <mergeCell ref="W8:W9"/>
    <mergeCell ref="A125:A127"/>
    <mergeCell ref="B125:B127"/>
    <mergeCell ref="C125:I125"/>
    <mergeCell ref="J125:P125"/>
    <mergeCell ref="Q125:W125"/>
    <mergeCell ref="Q126:S126"/>
    <mergeCell ref="T126:V126"/>
    <mergeCell ref="W126:W127"/>
    <mergeCell ref="C126:E126"/>
    <mergeCell ref="F126:H126"/>
    <mergeCell ref="I126:I127"/>
    <mergeCell ref="J126:L126"/>
    <mergeCell ref="M126:O126"/>
    <mergeCell ref="P126:P127"/>
  </mergeCells>
  <conditionalFormatting sqref="C106:W107 C117:W120 C108:I109 P108:W108 R109:W109 R112:S112 R110:U111 W110:W111 V110:V115 R80:R90 C80:Q85 S80:W86 C110:H111 C87:J87 K87:K104 C86:K86 M86:Q87 P109:P114 C60:O74 P60:P79 Q60:V63 Q64:R74 T64:V74 S64:S78 C52:V59 W52:W78 T87:W87 S87:S93 I110:I114 C11:W51">
    <cfRule type="cellIs" priority="164" dxfId="0" operator="equal">
      <formula>0</formula>
    </cfRule>
  </conditionalFormatting>
  <conditionalFormatting sqref="G76:J76 N79:O79 C75:L75 N76:O76 Q76 W79 C77:L79 D76:E76">
    <cfRule type="cellIs" priority="163" dxfId="0" operator="equal">
      <formula>0</formula>
    </cfRule>
  </conditionalFormatting>
  <conditionalFormatting sqref="C88:J90 M88:R90 T88:W89 T90:V90 W90:W98">
    <cfRule type="cellIs" priority="162" dxfId="0" operator="equal">
      <formula>0</formula>
    </cfRule>
  </conditionalFormatting>
  <conditionalFormatting sqref="M79">
    <cfRule type="cellIs" priority="161" dxfId="0" operator="equal">
      <formula>0</formula>
    </cfRule>
  </conditionalFormatting>
  <conditionalFormatting sqref="Q79">
    <cfRule type="cellIs" priority="160" dxfId="0" operator="equal">
      <formula>0</formula>
    </cfRule>
  </conditionalFormatting>
  <conditionalFormatting sqref="T79">
    <cfRule type="cellIs" priority="159" dxfId="0" operator="equal">
      <formula>0</formula>
    </cfRule>
  </conditionalFormatting>
  <conditionalFormatting sqref="F76">
    <cfRule type="cellIs" priority="158" dxfId="0" operator="equal">
      <formula>0</formula>
    </cfRule>
  </conditionalFormatting>
  <conditionalFormatting sqref="M77:O78">
    <cfRule type="cellIs" priority="157" dxfId="0" operator="equal">
      <formula>0</formula>
    </cfRule>
  </conditionalFormatting>
  <conditionalFormatting sqref="M75:O75">
    <cfRule type="cellIs" priority="156" dxfId="0" operator="equal">
      <formula>0</formula>
    </cfRule>
  </conditionalFormatting>
  <conditionalFormatting sqref="M76">
    <cfRule type="cellIs" priority="155" dxfId="0" operator="equal">
      <formula>0</formula>
    </cfRule>
  </conditionalFormatting>
  <conditionalFormatting sqref="S79">
    <cfRule type="cellIs" priority="154" dxfId="0" operator="equal">
      <formula>0</formula>
    </cfRule>
  </conditionalFormatting>
  <conditionalFormatting sqref="V76">
    <cfRule type="cellIs" priority="153" dxfId="0" operator="equal">
      <formula>0</formula>
    </cfRule>
  </conditionalFormatting>
  <conditionalFormatting sqref="V79">
    <cfRule type="cellIs" priority="152" dxfId="0" operator="equal">
      <formula>0</formula>
    </cfRule>
  </conditionalFormatting>
  <conditionalFormatting sqref="Q75:R75">
    <cfRule type="cellIs" priority="151" dxfId="0" operator="equal">
      <formula>0</formula>
    </cfRule>
  </conditionalFormatting>
  <conditionalFormatting sqref="T75:V75">
    <cfRule type="cellIs" priority="150" dxfId="0" operator="equal">
      <formula>0</formula>
    </cfRule>
  </conditionalFormatting>
  <conditionalFormatting sqref="Q77:R78">
    <cfRule type="cellIs" priority="149" dxfId="0" operator="equal">
      <formula>0</formula>
    </cfRule>
  </conditionalFormatting>
  <conditionalFormatting sqref="T77:V78">
    <cfRule type="cellIs" priority="148" dxfId="0" operator="equal">
      <formula>0</formula>
    </cfRule>
  </conditionalFormatting>
  <conditionalFormatting sqref="P115:P116 R116:W116 T112:U112 R113:U115 W112:W115 C115:I116 C112:H114">
    <cfRule type="cellIs" priority="147" dxfId="0" operator="equal">
      <formula>0</formula>
    </cfRule>
  </conditionalFormatting>
  <conditionalFormatting sqref="K112:K114 J108:O109 J110:K111 M110:O111">
    <cfRule type="cellIs" priority="146" dxfId="0" operator="equal">
      <formula>0</formula>
    </cfRule>
  </conditionalFormatting>
  <conditionalFormatting sqref="J115:O116 J112:J114 L110:L111 L112:O114">
    <cfRule type="cellIs" priority="145" dxfId="0" operator="equal">
      <formula>0</formula>
    </cfRule>
  </conditionalFormatting>
  <conditionalFormatting sqref="R76">
    <cfRule type="cellIs" priority="144" dxfId="0" operator="equal">
      <formula>0</formula>
    </cfRule>
  </conditionalFormatting>
  <conditionalFormatting sqref="R79">
    <cfRule type="cellIs" priority="143" dxfId="0" operator="equal">
      <formula>0</formula>
    </cfRule>
  </conditionalFormatting>
  <conditionalFormatting sqref="T76">
    <cfRule type="cellIs" priority="142" dxfId="0" operator="equal">
      <formula>0</formula>
    </cfRule>
  </conditionalFormatting>
  <conditionalFormatting sqref="U79">
    <cfRule type="cellIs" priority="141" dxfId="0" operator="equal">
      <formula>0</formula>
    </cfRule>
  </conditionalFormatting>
  <conditionalFormatting sqref="U76">
    <cfRule type="cellIs" priority="140" dxfId="0" operator="equal">
      <formula>0</formula>
    </cfRule>
  </conditionalFormatting>
  <conditionalFormatting sqref="K76:L76">
    <cfRule type="cellIs" priority="139" dxfId="0" operator="equal">
      <formula>0</formula>
    </cfRule>
  </conditionalFormatting>
  <conditionalFormatting sqref="C76">
    <cfRule type="cellIs" priority="138" dxfId="0" operator="equal">
      <formula>0</formula>
    </cfRule>
  </conditionalFormatting>
  <conditionalFormatting sqref="R92:R105 C92:J100 L100:O100 L86:L99 M92:Q96 M97:O99 P97:Q100 T92:V93 S99:W100 S94:V98">
    <cfRule type="cellIs" priority="137" dxfId="0" operator="equal">
      <formula>0</formula>
    </cfRule>
  </conditionalFormatting>
  <conditionalFormatting sqref="C105:W105 C101:J104 L101:W104">
    <cfRule type="cellIs" priority="136" dxfId="0" operator="equal">
      <formula>0</formula>
    </cfRule>
  </conditionalFormatting>
  <conditionalFormatting sqref="C91:J91 M91:R91 T91:V91">
    <cfRule type="cellIs" priority="135" dxfId="0" operator="equal">
      <formula>0</formula>
    </cfRule>
  </conditionalFormatting>
  <conditionalFormatting sqref="Q109:Q112">
    <cfRule type="cellIs" priority="134" dxfId="0" operator="equal">
      <formula>0</formula>
    </cfRule>
  </conditionalFormatting>
  <conditionalFormatting sqref="Q113:Q116">
    <cfRule type="cellIs" priority="133" dxfId="0" operator="equal">
      <formula>0</formula>
    </cfRule>
  </conditionalFormatting>
  <conditionalFormatting sqref="U136:W136 C145:W145 S140 S141:T144 V140:W144 C146:S149 G150:Q151 C136:S136 C141:Q144 C150:F172 C271:W299 S150:S172 C242:W242 C129:W135 G152:R159 T152:T172 G171:H172 J171:J204 J208:J241 Q137:W139 Q140 C137:P140 M208:O241 G160:J170 K160:K241 L160:R170 M174:O204 L171:O173 Q171:R172 C173:H204 C208:H241 I171:I241 L174:L241 P171:P241 U146:W170 Q173:V204 Q208:V241 U171:V172 W171:W241 C244:W258">
    <cfRule type="cellIs" priority="132" dxfId="0" operator="equal">
      <formula>0</formula>
    </cfRule>
  </conditionalFormatting>
  <conditionalFormatting sqref="T129:U129 U253:U258">
    <cfRule type="cellIs" priority="131" dxfId="0" operator="equal">
      <formula>0</formula>
    </cfRule>
  </conditionalFormatting>
  <conditionalFormatting sqref="W253:W258">
    <cfRule type="cellIs" priority="130" dxfId="0" operator="equal">
      <formula>0</formula>
    </cfRule>
  </conditionalFormatting>
  <conditionalFormatting sqref="V129">
    <cfRule type="cellIs" priority="129" dxfId="0" operator="equal">
      <formula>0</formula>
    </cfRule>
  </conditionalFormatting>
  <conditionalFormatting sqref="J247">
    <cfRule type="cellIs" priority="128" dxfId="0" operator="equal">
      <formula>0</formula>
    </cfRule>
  </conditionalFormatting>
  <conditionalFormatting sqref="J250 J253:J258">
    <cfRule type="cellIs" priority="127" dxfId="0" operator="equal">
      <formula>0</formula>
    </cfRule>
  </conditionalFormatting>
  <conditionalFormatting sqref="M247">
    <cfRule type="cellIs" priority="126" dxfId="0" operator="equal">
      <formula>0</formula>
    </cfRule>
  </conditionalFormatting>
  <conditionalFormatting sqref="M250 M253:M258">
    <cfRule type="cellIs" priority="125" dxfId="0" operator="equal">
      <formula>0</formula>
    </cfRule>
  </conditionalFormatting>
  <conditionalFormatting sqref="T247">
    <cfRule type="cellIs" priority="122" dxfId="0" operator="equal">
      <formula>0</formula>
    </cfRule>
  </conditionalFormatting>
  <conditionalFormatting sqref="Q247">
    <cfRule type="cellIs" priority="124" dxfId="0" operator="equal">
      <formula>0</formula>
    </cfRule>
  </conditionalFormatting>
  <conditionalFormatting sqref="Q250 Q253:Q258">
    <cfRule type="cellIs" priority="123" dxfId="0" operator="equal">
      <formula>0</formula>
    </cfRule>
  </conditionalFormatting>
  <conditionalFormatting sqref="T250 T253:T258">
    <cfRule type="cellIs" priority="121" dxfId="0" operator="equal">
      <formula>0</formula>
    </cfRule>
  </conditionalFormatting>
  <conditionalFormatting sqref="L134:L140">
    <cfRule type="cellIs" priority="120" dxfId="0" operator="equal">
      <formula>0</formula>
    </cfRule>
  </conditionalFormatting>
  <conditionalFormatting sqref="L141:L144">
    <cfRule type="cellIs" priority="119" dxfId="0" operator="equal">
      <formula>0</formula>
    </cfRule>
  </conditionalFormatting>
  <conditionalFormatting sqref="L145:L149">
    <cfRule type="cellIs" priority="118" dxfId="0" operator="equal">
      <formula>0</formula>
    </cfRule>
  </conditionalFormatting>
  <conditionalFormatting sqref="O134:O137">
    <cfRule type="cellIs" priority="117" dxfId="0" operator="equal">
      <formula>0</formula>
    </cfRule>
  </conditionalFormatting>
  <conditionalFormatting sqref="O138:O144">
    <cfRule type="cellIs" priority="116" dxfId="0" operator="equal">
      <formula>0</formula>
    </cfRule>
  </conditionalFormatting>
  <conditionalFormatting sqref="O145:O149">
    <cfRule type="cellIs" priority="115" dxfId="0" operator="equal">
      <formula>0</formula>
    </cfRule>
  </conditionalFormatting>
  <conditionalFormatting sqref="S134:S137">
    <cfRule type="cellIs" priority="114" dxfId="0" operator="equal">
      <formula>0</formula>
    </cfRule>
  </conditionalFormatting>
  <conditionalFormatting sqref="S138:S144">
    <cfRule type="cellIs" priority="113" dxfId="0" operator="equal">
      <formula>0</formula>
    </cfRule>
  </conditionalFormatting>
  <conditionalFormatting sqref="S145:S149">
    <cfRule type="cellIs" priority="112" dxfId="0" operator="equal">
      <formula>0</formula>
    </cfRule>
  </conditionalFormatting>
  <conditionalFormatting sqref="S247">
    <cfRule type="cellIs" priority="111" dxfId="0" operator="equal">
      <formula>0</formula>
    </cfRule>
  </conditionalFormatting>
  <conditionalFormatting sqref="S250 S253:S258">
    <cfRule type="cellIs" priority="110" dxfId="0" operator="equal">
      <formula>0</formula>
    </cfRule>
  </conditionalFormatting>
  <conditionalFormatting sqref="V253:V258">
    <cfRule type="cellIs" priority="109" dxfId="0" operator="equal">
      <formula>0</formula>
    </cfRule>
  </conditionalFormatting>
  <conditionalFormatting sqref="L253:L258">
    <cfRule type="cellIs" priority="108" dxfId="0" operator="equal">
      <formula>0</formula>
    </cfRule>
  </conditionalFormatting>
  <conditionalFormatting sqref="O253:O258">
    <cfRule type="cellIs" priority="107" dxfId="0" operator="equal">
      <formula>0</formula>
    </cfRule>
  </conditionalFormatting>
  <conditionalFormatting sqref="Q130:V133">
    <cfRule type="cellIs" priority="106" dxfId="0" operator="equal">
      <formula>0</formula>
    </cfRule>
  </conditionalFormatting>
  <conditionalFormatting sqref="Q208:V241">
    <cfRule type="cellIs" priority="105" dxfId="0" operator="equal">
      <formula>0</formula>
    </cfRule>
  </conditionalFormatting>
  <conditionalFormatting sqref="Q244:V246">
    <cfRule type="cellIs" priority="104" dxfId="0" operator="equal">
      <formula>0</formula>
    </cfRule>
  </conditionalFormatting>
  <conditionalFormatting sqref="M134:M137">
    <cfRule type="cellIs" priority="103" dxfId="0" operator="equal">
      <formula>0</formula>
    </cfRule>
  </conditionalFormatting>
  <conditionalFormatting sqref="M138:M144">
    <cfRule type="cellIs" priority="102" dxfId="0" operator="equal">
      <formula>0</formula>
    </cfRule>
  </conditionalFormatting>
  <conditionalFormatting sqref="M145:M149">
    <cfRule type="cellIs" priority="101" dxfId="0" operator="equal">
      <formula>0</formula>
    </cfRule>
  </conditionalFormatting>
  <conditionalFormatting sqref="J134:J137">
    <cfRule type="cellIs" priority="100" dxfId="0" operator="equal">
      <formula>0</formula>
    </cfRule>
  </conditionalFormatting>
  <conditionalFormatting sqref="J138:J144">
    <cfRule type="cellIs" priority="99" dxfId="0" operator="equal">
      <formula>0</formula>
    </cfRule>
  </conditionalFormatting>
  <conditionalFormatting sqref="J145:J149">
    <cfRule type="cellIs" priority="98" dxfId="0" operator="equal">
      <formula>0</formula>
    </cfRule>
  </conditionalFormatting>
  <conditionalFormatting sqref="Q134:Q137">
    <cfRule type="cellIs" priority="97" dxfId="0" operator="equal">
      <formula>0</formula>
    </cfRule>
  </conditionalFormatting>
  <conditionalFormatting sqref="Q138:Q144">
    <cfRule type="cellIs" priority="96" dxfId="0" operator="equal">
      <formula>0</formula>
    </cfRule>
  </conditionalFormatting>
  <conditionalFormatting sqref="Q145:Q149">
    <cfRule type="cellIs" priority="95" dxfId="0" operator="equal">
      <formula>0</formula>
    </cfRule>
  </conditionalFormatting>
  <conditionalFormatting sqref="T134:T135 T137">
    <cfRule type="cellIs" priority="94" dxfId="0" operator="equal">
      <formula>0</formula>
    </cfRule>
  </conditionalFormatting>
  <conditionalFormatting sqref="T138:T139 T141:T144">
    <cfRule type="cellIs" priority="93" dxfId="0" operator="equal">
      <formula>0</formula>
    </cfRule>
  </conditionalFormatting>
  <conditionalFormatting sqref="T145">
    <cfRule type="cellIs" priority="92" dxfId="0" operator="equal">
      <formula>0</formula>
    </cfRule>
  </conditionalFormatting>
  <conditionalFormatting sqref="Q273:W273">
    <cfRule type="cellIs" priority="91" dxfId="0" operator="equal">
      <formula>0</formula>
    </cfRule>
  </conditionalFormatting>
  <conditionalFormatting sqref="Q278:Q280">
    <cfRule type="cellIs" priority="90" dxfId="0" operator="equal">
      <formula>0</formula>
    </cfRule>
  </conditionalFormatting>
  <conditionalFormatting sqref="Q281:Q282">
    <cfRule type="cellIs" priority="89" dxfId="0" operator="equal">
      <formula>0</formula>
    </cfRule>
  </conditionalFormatting>
  <conditionalFormatting sqref="T278:T280">
    <cfRule type="cellIs" priority="88" dxfId="0" operator="equal">
      <formula>0</formula>
    </cfRule>
  </conditionalFormatting>
  <conditionalFormatting sqref="T281:T282">
    <cfRule type="cellIs" priority="87" dxfId="0" operator="equal">
      <formula>0</formula>
    </cfRule>
  </conditionalFormatting>
  <conditionalFormatting sqref="Q293:Q296">
    <cfRule type="cellIs" priority="86" dxfId="0" operator="equal">
      <formula>0</formula>
    </cfRule>
  </conditionalFormatting>
  <conditionalFormatting sqref="T293">
    <cfRule type="cellIs" priority="85" dxfId="0" operator="equal">
      <formula>0</formula>
    </cfRule>
  </conditionalFormatting>
  <conditionalFormatting sqref="T294">
    <cfRule type="cellIs" priority="84" dxfId="0" operator="equal">
      <formula>0</formula>
    </cfRule>
  </conditionalFormatting>
  <conditionalFormatting sqref="T295:T296">
    <cfRule type="cellIs" priority="83" dxfId="0" operator="equal">
      <formula>0</formula>
    </cfRule>
  </conditionalFormatting>
  <conditionalFormatting sqref="J273:O273">
    <cfRule type="cellIs" priority="82" dxfId="0" operator="equal">
      <formula>0</formula>
    </cfRule>
  </conditionalFormatting>
  <conditionalFormatting sqref="U278:U282">
    <cfRule type="cellIs" priority="81" dxfId="0" operator="equal">
      <formula>0</formula>
    </cfRule>
  </conditionalFormatting>
  <conditionalFormatting sqref="U293:U296">
    <cfRule type="cellIs" priority="80" dxfId="0" operator="equal">
      <formula>0</formula>
    </cfRule>
  </conditionalFormatting>
  <conditionalFormatting sqref="Q242:W242">
    <cfRule type="cellIs" priority="79" dxfId="0" operator="equal">
      <formula>0</formula>
    </cfRule>
  </conditionalFormatting>
  <conditionalFormatting sqref="J271:P272">
    <cfRule type="cellIs" priority="78" dxfId="0" operator="equal">
      <formula>0</formula>
    </cfRule>
  </conditionalFormatting>
  <conditionalFormatting sqref="Q271:W272">
    <cfRule type="cellIs" priority="77" dxfId="0" operator="equal">
      <formula>0</formula>
    </cfRule>
  </conditionalFormatting>
  <conditionalFormatting sqref="R293">
    <cfRule type="cellIs" priority="76" dxfId="0" operator="equal">
      <formula>0</formula>
    </cfRule>
  </conditionalFormatting>
  <conditionalFormatting sqref="M140:M144">
    <cfRule type="cellIs" priority="75" dxfId="0" operator="equal">
      <formula>0</formula>
    </cfRule>
  </conditionalFormatting>
  <conditionalFormatting sqref="M146:M149">
    <cfRule type="cellIs" priority="74" dxfId="0" operator="equal">
      <formula>0</formula>
    </cfRule>
  </conditionalFormatting>
  <conditionalFormatting sqref="M150:M151">
    <cfRule type="cellIs" priority="73" dxfId="0" operator="equal">
      <formula>0</formula>
    </cfRule>
  </conditionalFormatting>
  <conditionalFormatting sqref="Q140:Q144">
    <cfRule type="cellIs" priority="72" dxfId="0" operator="equal">
      <formula>0</formula>
    </cfRule>
  </conditionalFormatting>
  <conditionalFormatting sqref="Q146:Q149">
    <cfRule type="cellIs" priority="71" dxfId="0" operator="equal">
      <formula>0</formula>
    </cfRule>
  </conditionalFormatting>
  <conditionalFormatting sqref="Q150:Q151">
    <cfRule type="cellIs" priority="70" dxfId="0" operator="equal">
      <formula>0</formula>
    </cfRule>
  </conditionalFormatting>
  <conditionalFormatting sqref="Q279">
    <cfRule type="cellIs" priority="69" dxfId="0" operator="equal">
      <formula>0</formula>
    </cfRule>
  </conditionalFormatting>
  <conditionalFormatting sqref="T141:T144">
    <cfRule type="cellIs" priority="68" dxfId="0" operator="equal">
      <formula>0</formula>
    </cfRule>
  </conditionalFormatting>
  <conditionalFormatting sqref="T279">
    <cfRule type="cellIs" priority="67" dxfId="0" operator="equal">
      <formula>0</formula>
    </cfRule>
  </conditionalFormatting>
  <conditionalFormatting sqref="D207:E207 C206:F206 T206 G207:H207 Q206:Q207 J206:J207 M206:M207">
    <cfRule type="cellIs" priority="66" dxfId="0" operator="equal">
      <formula>0</formula>
    </cfRule>
  </conditionalFormatting>
  <conditionalFormatting sqref="T206">
    <cfRule type="cellIs" priority="64" dxfId="0" operator="equal">
      <formula>0</formula>
    </cfRule>
  </conditionalFormatting>
  <conditionalFormatting sqref="Q206:Q207">
    <cfRule type="cellIs" priority="65" dxfId="0" operator="equal">
      <formula>0</formula>
    </cfRule>
  </conditionalFormatting>
  <conditionalFormatting sqref="J206:J207">
    <cfRule type="cellIs" priority="63" dxfId="0" operator="equal">
      <formula>0</formula>
    </cfRule>
  </conditionalFormatting>
  <conditionalFormatting sqref="M206:M207">
    <cfRule type="cellIs" priority="62" dxfId="0" operator="equal">
      <formula>0</formula>
    </cfRule>
  </conditionalFormatting>
  <conditionalFormatting sqref="J207">
    <cfRule type="cellIs" priority="61" dxfId="0" operator="equal">
      <formula>0</formula>
    </cfRule>
  </conditionalFormatting>
  <conditionalFormatting sqref="Q207">
    <cfRule type="cellIs" priority="60" dxfId="0" operator="equal">
      <formula>0</formula>
    </cfRule>
  </conditionalFormatting>
  <conditionalFormatting sqref="Q207">
    <cfRule type="cellIs" priority="59" dxfId="0" operator="equal">
      <formula>0</formula>
    </cfRule>
  </conditionalFormatting>
  <conditionalFormatting sqref="Q207">
    <cfRule type="cellIs" priority="58" dxfId="0" operator="equal">
      <formula>0</formula>
    </cfRule>
  </conditionalFormatting>
  <conditionalFormatting sqref="C205:F205 J205 M205 Q205 T205">
    <cfRule type="cellIs" priority="57" dxfId="0" operator="equal">
      <formula>0</formula>
    </cfRule>
  </conditionalFormatting>
  <conditionalFormatting sqref="Q205 T205">
    <cfRule type="cellIs" priority="56" dxfId="0" operator="equal">
      <formula>0</formula>
    </cfRule>
  </conditionalFormatting>
  <conditionalFormatting sqref="G205:H205">
    <cfRule type="cellIs" priority="54" dxfId="0" operator="equal">
      <formula>0</formula>
    </cfRule>
  </conditionalFormatting>
  <conditionalFormatting sqref="G206:H206">
    <cfRule type="cellIs" priority="55" dxfId="0" operator="equal">
      <formula>0</formula>
    </cfRule>
  </conditionalFormatting>
  <conditionalFormatting sqref="N206:O206">
    <cfRule type="cellIs" priority="53" dxfId="0" operator="equal">
      <formula>0</formula>
    </cfRule>
  </conditionalFormatting>
  <conditionalFormatting sqref="N205:O205">
    <cfRule type="cellIs" priority="52" dxfId="0" operator="equal">
      <formula>0</formula>
    </cfRule>
  </conditionalFormatting>
  <conditionalFormatting sqref="R206:S206">
    <cfRule type="cellIs" priority="51" dxfId="0" operator="equal">
      <formula>0</formula>
    </cfRule>
  </conditionalFormatting>
  <conditionalFormatting sqref="R205:S205">
    <cfRule type="cellIs" priority="50" dxfId="0" operator="equal">
      <formula>0</formula>
    </cfRule>
  </conditionalFormatting>
  <conditionalFormatting sqref="U206:V206">
    <cfRule type="cellIs" priority="49" dxfId="0" operator="equal">
      <formula>0</formula>
    </cfRule>
  </conditionalFormatting>
  <conditionalFormatting sqref="U205:V205">
    <cfRule type="cellIs" priority="48" dxfId="0" operator="equal">
      <formula>0</formula>
    </cfRule>
  </conditionalFormatting>
  <conditionalFormatting sqref="F207">
    <cfRule type="cellIs" priority="47" dxfId="0" operator="equal">
      <formula>0</formula>
    </cfRule>
  </conditionalFormatting>
  <conditionalFormatting sqref="O146:O149">
    <cfRule type="cellIs" priority="46" dxfId="0" operator="equal">
      <formula>0</formula>
    </cfRule>
  </conditionalFormatting>
  <conditionalFormatting sqref="N207:O207">
    <cfRule type="cellIs" priority="45" dxfId="0" operator="equal">
      <formula>0</formula>
    </cfRule>
  </conditionalFormatting>
  <conditionalFormatting sqref="O207">
    <cfRule type="cellIs" priority="44" dxfId="0" operator="equal">
      <formula>0</formula>
    </cfRule>
  </conditionalFormatting>
  <conditionalFormatting sqref="L141:L144">
    <cfRule type="cellIs" priority="43" dxfId="0" operator="equal">
      <formula>0</formula>
    </cfRule>
  </conditionalFormatting>
  <conditionalFormatting sqref="S141:S144">
    <cfRule type="cellIs" priority="42" dxfId="0" operator="equal">
      <formula>0</formula>
    </cfRule>
  </conditionalFormatting>
  <conditionalFormatting sqref="S146:S149">
    <cfRule type="cellIs" priority="41" dxfId="0" operator="equal">
      <formula>0</formula>
    </cfRule>
  </conditionalFormatting>
  <conditionalFormatting sqref="U207:V207">
    <cfRule type="cellIs" priority="40" dxfId="0" operator="equal">
      <formula>0</formula>
    </cfRule>
  </conditionalFormatting>
  <conditionalFormatting sqref="T146:T148">
    <cfRule type="cellIs" priority="39" dxfId="0" operator="equal">
      <formula>0</formula>
    </cfRule>
  </conditionalFormatting>
  <conditionalFormatting sqref="T150:T151">
    <cfRule type="cellIs" priority="38" dxfId="0" operator="equal">
      <formula>0</formula>
    </cfRule>
  </conditionalFormatting>
  <conditionalFormatting sqref="T136">
    <cfRule type="cellIs" priority="37" dxfId="0" operator="equal">
      <formula>0</formula>
    </cfRule>
  </conditionalFormatting>
  <conditionalFormatting sqref="T140">
    <cfRule type="cellIs" priority="36" dxfId="0" operator="equal">
      <formula>0</formula>
    </cfRule>
  </conditionalFormatting>
  <conditionalFormatting sqref="T207">
    <cfRule type="cellIs" priority="35" dxfId="0" operator="equal">
      <formula>0</formula>
    </cfRule>
  </conditionalFormatting>
  <conditionalFormatting sqref="R140:R144">
    <cfRule type="cellIs" priority="34" dxfId="0" operator="equal">
      <formula>0</formula>
    </cfRule>
  </conditionalFormatting>
  <conditionalFormatting sqref="R150:R151">
    <cfRule type="cellIs" priority="33" dxfId="0" operator="equal">
      <formula>0</formula>
    </cfRule>
  </conditionalFormatting>
  <conditionalFormatting sqref="R207">
    <cfRule type="cellIs" priority="32" dxfId="0" operator="equal">
      <formula>0</formula>
    </cfRule>
  </conditionalFormatting>
  <conditionalFormatting sqref="S150:S151">
    <cfRule type="cellIs" priority="31" dxfId="0" operator="equal">
      <formula>0</formula>
    </cfRule>
  </conditionalFormatting>
  <conditionalFormatting sqref="S207">
    <cfRule type="cellIs" priority="30" dxfId="0" operator="equal">
      <formula>0</formula>
    </cfRule>
  </conditionalFormatting>
  <conditionalFormatting sqref="S207">
    <cfRule type="cellIs" priority="29" dxfId="0" operator="equal">
      <formula>0</formula>
    </cfRule>
  </conditionalFormatting>
  <conditionalFormatting sqref="S207">
    <cfRule type="cellIs" priority="28" dxfId="0" operator="equal">
      <formula>0</formula>
    </cfRule>
  </conditionalFormatting>
  <conditionalFormatting sqref="U140:U144">
    <cfRule type="cellIs" priority="27" dxfId="0" operator="equal">
      <formula>0</formula>
    </cfRule>
  </conditionalFormatting>
  <conditionalFormatting sqref="C207">
    <cfRule type="cellIs" priority="26" dxfId="0" operator="equal">
      <formula>0</formula>
    </cfRule>
  </conditionalFormatting>
  <conditionalFormatting sqref="C243:W243">
    <cfRule type="cellIs" priority="25" dxfId="0" operator="equal">
      <formula>0</formula>
    </cfRule>
  </conditionalFormatting>
  <conditionalFormatting sqref="T247">
    <cfRule type="cellIs" priority="24" dxfId="0" operator="equal">
      <formula>0</formula>
    </cfRule>
  </conditionalFormatting>
  <conditionalFormatting sqref="T253:T258">
    <cfRule type="cellIs" priority="23" dxfId="0" operator="equal">
      <formula>0</formula>
    </cfRule>
  </conditionalFormatting>
  <conditionalFormatting sqref="Q247">
    <cfRule type="cellIs" priority="22" dxfId="0" operator="equal">
      <formula>0</formula>
    </cfRule>
  </conditionalFormatting>
  <conditionalFormatting sqref="C259:W270">
    <cfRule type="cellIs" priority="21" dxfId="0" operator="equal">
      <formula>0</formula>
    </cfRule>
  </conditionalFormatting>
  <conditionalFormatting sqref="U270">
    <cfRule type="cellIs" priority="20" dxfId="0" operator="equal">
      <formula>0</formula>
    </cfRule>
  </conditionalFormatting>
  <conditionalFormatting sqref="W270">
    <cfRule type="cellIs" priority="19" dxfId="0" operator="equal">
      <formula>0</formula>
    </cfRule>
  </conditionalFormatting>
  <conditionalFormatting sqref="J261:J262">
    <cfRule type="cellIs" priority="18" dxfId="0" operator="equal">
      <formula>0</formula>
    </cfRule>
  </conditionalFormatting>
  <conditionalFormatting sqref="J266:J267 J270">
    <cfRule type="cellIs" priority="17" dxfId="0" operator="equal">
      <formula>0</formula>
    </cfRule>
  </conditionalFormatting>
  <conditionalFormatting sqref="M261:M262">
    <cfRule type="cellIs" priority="16" dxfId="0" operator="equal">
      <formula>0</formula>
    </cfRule>
  </conditionalFormatting>
  <conditionalFormatting sqref="M266:M267 M270">
    <cfRule type="cellIs" priority="15" dxfId="0" operator="equal">
      <formula>0</formula>
    </cfRule>
  </conditionalFormatting>
  <conditionalFormatting sqref="T261:T262">
    <cfRule type="cellIs" priority="12" dxfId="0" operator="equal">
      <formula>0</formula>
    </cfRule>
  </conditionalFormatting>
  <conditionalFormatting sqref="Q261:Q262">
    <cfRule type="cellIs" priority="14" dxfId="0" operator="equal">
      <formula>0</formula>
    </cfRule>
  </conditionalFormatting>
  <conditionalFormatting sqref="Q266:Q267 Q270">
    <cfRule type="cellIs" priority="13" dxfId="0" operator="equal">
      <formula>0</formula>
    </cfRule>
  </conditionalFormatting>
  <conditionalFormatting sqref="T266:T267 T270">
    <cfRule type="cellIs" priority="11" dxfId="0" operator="equal">
      <formula>0</formula>
    </cfRule>
  </conditionalFormatting>
  <conditionalFormatting sqref="S261:S262">
    <cfRule type="cellIs" priority="10" dxfId="0" operator="equal">
      <formula>0</formula>
    </cfRule>
  </conditionalFormatting>
  <conditionalFormatting sqref="S266:S267 S270">
    <cfRule type="cellIs" priority="9" dxfId="0" operator="equal">
      <formula>0</formula>
    </cfRule>
  </conditionalFormatting>
  <conditionalFormatting sqref="V270">
    <cfRule type="cellIs" priority="8" dxfId="0" operator="equal">
      <formula>0</formula>
    </cfRule>
  </conditionalFormatting>
  <conditionalFormatting sqref="L270">
    <cfRule type="cellIs" priority="7" dxfId="0" operator="equal">
      <formula>0</formula>
    </cfRule>
  </conditionalFormatting>
  <conditionalFormatting sqref="O270">
    <cfRule type="cellIs" priority="6" dxfId="0" operator="equal">
      <formula>0</formula>
    </cfRule>
  </conditionalFormatting>
  <conditionalFormatting sqref="Q259:V260">
    <cfRule type="cellIs" priority="5" dxfId="0" operator="equal">
      <formula>0</formula>
    </cfRule>
  </conditionalFormatting>
  <conditionalFormatting sqref="T261:T262">
    <cfRule type="cellIs" priority="4" dxfId="0" operator="equal">
      <formula>0</formula>
    </cfRule>
  </conditionalFormatting>
  <conditionalFormatting sqref="T270">
    <cfRule type="cellIs" priority="3" dxfId="0" operator="equal">
      <formula>0</formula>
    </cfRule>
  </conditionalFormatting>
  <conditionalFormatting sqref="Q261:Q262">
    <cfRule type="cellIs" priority="2" dxfId="0" operator="equal">
      <formula>0</formula>
    </cfRule>
  </conditionalFormatting>
  <conditionalFormatting sqref="T149">
    <cfRule type="cellIs" priority="1" dxfId="0" operator="equal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8AA6-85A7-441D-A7BC-18334F037133}">
  <dimension ref="A1:W23"/>
  <sheetViews>
    <sheetView workbookViewId="0" topLeftCell="A7">
      <selection activeCell="S24" sqref="S24"/>
    </sheetView>
  </sheetViews>
  <sheetFormatPr defaultColWidth="9.140625" defaultRowHeight="15"/>
  <sheetData>
    <row r="1" spans="1:6" ht="15">
      <c r="A1" s="236"/>
      <c r="B1" s="236"/>
      <c r="E1" s="236"/>
      <c r="F1" s="236"/>
    </row>
    <row r="4" ht="15.75" thickBot="1"/>
    <row r="5" spans="1:23" ht="285">
      <c r="A5" s="190" t="s">
        <v>281</v>
      </c>
      <c r="B5" s="191" t="s">
        <v>282</v>
      </c>
      <c r="C5" s="191" t="s">
        <v>283</v>
      </c>
      <c r="D5" s="191" t="s">
        <v>284</v>
      </c>
      <c r="E5" s="191" t="s">
        <v>285</v>
      </c>
      <c r="F5" s="191" t="s">
        <v>286</v>
      </c>
      <c r="G5" s="191" t="s">
        <v>287</v>
      </c>
      <c r="I5" s="190" t="s">
        <v>281</v>
      </c>
      <c r="J5" s="191" t="s">
        <v>282</v>
      </c>
      <c r="K5" s="191" t="s">
        <v>283</v>
      </c>
      <c r="L5" s="191" t="s">
        <v>284</v>
      </c>
      <c r="M5" s="191" t="s">
        <v>285</v>
      </c>
      <c r="N5" s="191" t="s">
        <v>286</v>
      </c>
      <c r="O5" s="191" t="s">
        <v>287</v>
      </c>
      <c r="Q5" s="190" t="s">
        <v>281</v>
      </c>
      <c r="R5" s="191" t="s">
        <v>282</v>
      </c>
      <c r="S5" s="191" t="s">
        <v>283</v>
      </c>
      <c r="T5" s="191" t="s">
        <v>284</v>
      </c>
      <c r="U5" s="191" t="s">
        <v>285</v>
      </c>
      <c r="V5" s="191" t="s">
        <v>286</v>
      </c>
      <c r="W5" s="191" t="s">
        <v>287</v>
      </c>
    </row>
    <row r="6" spans="1:23" ht="15" customHeight="1">
      <c r="A6" s="238" t="s">
        <v>288</v>
      </c>
      <c r="B6" s="238"/>
      <c r="C6" s="238"/>
      <c r="D6" s="238"/>
      <c r="E6" s="238"/>
      <c r="F6" s="238"/>
      <c r="G6" s="238"/>
      <c r="I6" s="238" t="s">
        <v>288</v>
      </c>
      <c r="J6" s="238"/>
      <c r="K6" s="238"/>
      <c r="L6" s="238"/>
      <c r="M6" s="238"/>
      <c r="N6" s="238"/>
      <c r="O6" s="238"/>
      <c r="Q6" s="238" t="s">
        <v>288</v>
      </c>
      <c r="R6" s="238"/>
      <c r="S6" s="238"/>
      <c r="T6" s="238"/>
      <c r="U6" s="238"/>
      <c r="V6" s="238"/>
      <c r="W6" s="238"/>
    </row>
    <row r="7" spans="1:23" ht="33" customHeight="1">
      <c r="A7" s="238" t="s">
        <v>289</v>
      </c>
      <c r="B7" s="237"/>
      <c r="C7" s="237"/>
      <c r="D7" s="237"/>
      <c r="E7" s="237"/>
      <c r="F7" s="237"/>
      <c r="G7" s="237"/>
      <c r="I7" s="238" t="s">
        <v>289</v>
      </c>
      <c r="J7" s="238"/>
      <c r="K7" s="238"/>
      <c r="L7" s="238"/>
      <c r="M7" s="238"/>
      <c r="N7" s="238"/>
      <c r="O7" s="238"/>
      <c r="Q7" s="237" t="s">
        <v>289</v>
      </c>
      <c r="R7" s="237"/>
      <c r="S7" s="237"/>
      <c r="T7" s="237"/>
      <c r="U7" s="237"/>
      <c r="V7" s="237"/>
      <c r="W7" s="237"/>
    </row>
    <row r="8" spans="1:23" ht="15" customHeight="1">
      <c r="A8" s="200">
        <v>1</v>
      </c>
      <c r="B8" s="196" t="s">
        <v>313</v>
      </c>
      <c r="C8" s="192">
        <v>2019</v>
      </c>
      <c r="D8" s="192">
        <v>0.4</v>
      </c>
      <c r="E8" s="192">
        <v>0.28</v>
      </c>
      <c r="F8" s="192">
        <v>15</v>
      </c>
      <c r="G8" s="193">
        <v>392.7355936</v>
      </c>
      <c r="I8" s="200">
        <v>1</v>
      </c>
      <c r="J8" s="194" t="s">
        <v>301</v>
      </c>
      <c r="K8" s="192">
        <v>2020</v>
      </c>
      <c r="L8" s="192">
        <v>0.4</v>
      </c>
      <c r="M8" s="192">
        <v>0.04</v>
      </c>
      <c r="N8" s="192">
        <v>10</v>
      </c>
      <c r="O8" s="192">
        <v>56.3310092</v>
      </c>
      <c r="Q8" s="192">
        <v>1</v>
      </c>
      <c r="R8" s="195" t="s">
        <v>290</v>
      </c>
      <c r="S8" s="192">
        <v>2021</v>
      </c>
      <c r="T8" s="192">
        <v>0.4</v>
      </c>
      <c r="U8" s="192">
        <v>0.06</v>
      </c>
      <c r="V8" s="198">
        <v>14</v>
      </c>
      <c r="W8" s="193">
        <v>72.0897738</v>
      </c>
    </row>
    <row r="9" spans="1:23" ht="15" customHeight="1">
      <c r="A9" s="200">
        <v>2</v>
      </c>
      <c r="B9" s="196" t="s">
        <v>314</v>
      </c>
      <c r="C9" s="192">
        <v>2019</v>
      </c>
      <c r="D9" s="192">
        <v>0.4</v>
      </c>
      <c r="E9" s="192">
        <v>0.04</v>
      </c>
      <c r="F9" s="192">
        <v>15</v>
      </c>
      <c r="G9" s="193">
        <v>56.1050848</v>
      </c>
      <c r="I9" s="200">
        <v>2</v>
      </c>
      <c r="J9" s="194" t="s">
        <v>302</v>
      </c>
      <c r="K9" s="192">
        <v>2020</v>
      </c>
      <c r="L9" s="192">
        <v>0.4</v>
      </c>
      <c r="M9" s="192">
        <v>0.05</v>
      </c>
      <c r="N9" s="192">
        <v>5</v>
      </c>
      <c r="O9" s="192">
        <v>70.4137615</v>
      </c>
      <c r="Q9" s="192">
        <v>2</v>
      </c>
      <c r="R9" s="195" t="s">
        <v>291</v>
      </c>
      <c r="S9" s="192">
        <v>2021</v>
      </c>
      <c r="T9" s="192">
        <v>0.4</v>
      </c>
      <c r="U9" s="192">
        <v>0.07</v>
      </c>
      <c r="V9" s="198">
        <v>14</v>
      </c>
      <c r="W9" s="193">
        <v>84.1047361</v>
      </c>
    </row>
    <row r="10" spans="1:23" ht="15" customHeight="1">
      <c r="A10" s="200">
        <v>3</v>
      </c>
      <c r="B10" s="196" t="s">
        <v>315</v>
      </c>
      <c r="C10" s="192">
        <v>2019</v>
      </c>
      <c r="D10" s="192">
        <v>0.4</v>
      </c>
      <c r="E10" s="192">
        <v>0.05</v>
      </c>
      <c r="F10" s="192">
        <v>15</v>
      </c>
      <c r="G10" s="193">
        <v>70.131356</v>
      </c>
      <c r="I10" s="200">
        <v>3</v>
      </c>
      <c r="J10" s="194" t="s">
        <v>303</v>
      </c>
      <c r="K10" s="192">
        <v>2020</v>
      </c>
      <c r="L10" s="192">
        <v>0.4</v>
      </c>
      <c r="M10" s="192">
        <v>0.17</v>
      </c>
      <c r="N10" s="192">
        <v>14</v>
      </c>
      <c r="O10" s="192">
        <v>239.4067891</v>
      </c>
      <c r="Q10" s="192">
        <v>3</v>
      </c>
      <c r="R10" s="195" t="s">
        <v>292</v>
      </c>
      <c r="S10" s="192">
        <v>2021</v>
      </c>
      <c r="T10" s="192">
        <v>0.4</v>
      </c>
      <c r="U10" s="192">
        <v>0.08</v>
      </c>
      <c r="V10" s="198">
        <v>5</v>
      </c>
      <c r="W10" s="193">
        <v>96.1196984</v>
      </c>
    </row>
    <row r="11" spans="1:23" ht="15" customHeight="1">
      <c r="A11" s="200">
        <v>4</v>
      </c>
      <c r="B11" s="196" t="s">
        <v>316</v>
      </c>
      <c r="C11" s="192">
        <v>2019</v>
      </c>
      <c r="D11" s="192">
        <v>0.4</v>
      </c>
      <c r="E11" s="192">
        <v>0.06</v>
      </c>
      <c r="F11" s="192">
        <v>5</v>
      </c>
      <c r="G11" s="193">
        <v>84.1576272</v>
      </c>
      <c r="I11" s="200">
        <v>4</v>
      </c>
      <c r="J11" s="194" t="s">
        <v>300</v>
      </c>
      <c r="K11" s="192">
        <v>2020</v>
      </c>
      <c r="L11" s="192">
        <v>0.4</v>
      </c>
      <c r="M11" s="192">
        <v>0.08</v>
      </c>
      <c r="N11" s="192">
        <v>10</v>
      </c>
      <c r="O11" s="192">
        <v>112.6620184</v>
      </c>
      <c r="Q11" s="192">
        <v>4</v>
      </c>
      <c r="R11" s="196" t="s">
        <v>293</v>
      </c>
      <c r="S11" s="192">
        <v>2021</v>
      </c>
      <c r="T11" s="192">
        <v>0.4</v>
      </c>
      <c r="U11" s="192">
        <v>0.08</v>
      </c>
      <c r="V11" s="199">
        <v>7</v>
      </c>
      <c r="W11" s="193">
        <v>96.1196984</v>
      </c>
    </row>
    <row r="12" spans="1:23" ht="15" customHeight="1">
      <c r="A12" s="200">
        <v>5</v>
      </c>
      <c r="B12" s="194" t="s">
        <v>317</v>
      </c>
      <c r="C12" s="192">
        <v>2019</v>
      </c>
      <c r="D12" s="192">
        <v>0.4</v>
      </c>
      <c r="E12" s="192">
        <v>0.04</v>
      </c>
      <c r="F12" s="192">
        <v>5</v>
      </c>
      <c r="G12" s="193">
        <v>56.1050848</v>
      </c>
      <c r="I12" s="200">
        <v>5</v>
      </c>
      <c r="J12" s="195" t="s">
        <v>304</v>
      </c>
      <c r="K12" s="192">
        <v>2020</v>
      </c>
      <c r="L12" s="192">
        <v>0.4</v>
      </c>
      <c r="M12" s="192">
        <v>0.04</v>
      </c>
      <c r="N12" s="192">
        <v>5</v>
      </c>
      <c r="O12" s="192">
        <v>56.3310092</v>
      </c>
      <c r="Q12" s="192">
        <v>5</v>
      </c>
      <c r="R12" s="196" t="s">
        <v>294</v>
      </c>
      <c r="S12" s="192">
        <v>2021</v>
      </c>
      <c r="T12" s="192">
        <v>0.4</v>
      </c>
      <c r="U12" s="192">
        <v>0.05</v>
      </c>
      <c r="V12" s="199">
        <v>5</v>
      </c>
      <c r="W12" s="193">
        <v>60.0748115</v>
      </c>
    </row>
    <row r="13" spans="1:23" ht="15" customHeight="1">
      <c r="A13" s="200">
        <v>6</v>
      </c>
      <c r="B13" s="194" t="s">
        <v>318</v>
      </c>
      <c r="C13" s="192">
        <v>2019</v>
      </c>
      <c r="D13" s="192">
        <v>0.4</v>
      </c>
      <c r="E13" s="192">
        <v>0.06</v>
      </c>
      <c r="F13" s="192">
        <v>5</v>
      </c>
      <c r="G13" s="193">
        <v>84.1576272</v>
      </c>
      <c r="I13" s="200">
        <v>6</v>
      </c>
      <c r="J13" s="195" t="s">
        <v>305</v>
      </c>
      <c r="K13" s="192">
        <v>2020</v>
      </c>
      <c r="L13" s="192">
        <v>0.4</v>
      </c>
      <c r="M13" s="192">
        <v>0.11</v>
      </c>
      <c r="N13" s="192">
        <v>14</v>
      </c>
      <c r="O13" s="192">
        <v>154.9102753</v>
      </c>
      <c r="Q13" s="192">
        <v>6</v>
      </c>
      <c r="R13" s="196" t="s">
        <v>295</v>
      </c>
      <c r="S13" s="192">
        <v>2021</v>
      </c>
      <c r="T13" s="192">
        <v>0.4</v>
      </c>
      <c r="U13" s="192">
        <v>0.07</v>
      </c>
      <c r="V13" s="199">
        <v>5</v>
      </c>
      <c r="W13" s="193">
        <v>84.1047361</v>
      </c>
    </row>
    <row r="14" spans="1:23" ht="15" customHeight="1">
      <c r="A14" s="200">
        <v>7</v>
      </c>
      <c r="B14" s="194" t="s">
        <v>319</v>
      </c>
      <c r="C14" s="192">
        <v>2019</v>
      </c>
      <c r="D14" s="192">
        <v>0.4</v>
      </c>
      <c r="E14" s="192">
        <v>0.06</v>
      </c>
      <c r="F14" s="192">
        <v>14</v>
      </c>
      <c r="G14" s="193">
        <v>84.1576272</v>
      </c>
      <c r="I14" s="200">
        <v>7</v>
      </c>
      <c r="J14" s="195" t="s">
        <v>306</v>
      </c>
      <c r="K14" s="192">
        <v>2020</v>
      </c>
      <c r="L14" s="192">
        <v>0.4</v>
      </c>
      <c r="M14" s="192">
        <v>0.05</v>
      </c>
      <c r="N14" s="192">
        <v>14</v>
      </c>
      <c r="O14" s="192">
        <v>70.4137615</v>
      </c>
      <c r="Q14" s="192">
        <v>7</v>
      </c>
      <c r="R14" s="194" t="s">
        <v>296</v>
      </c>
      <c r="S14" s="192">
        <v>2021</v>
      </c>
      <c r="T14" s="192">
        <v>0.4</v>
      </c>
      <c r="U14" s="192">
        <v>0.08</v>
      </c>
      <c r="V14" s="199">
        <v>14</v>
      </c>
      <c r="W14" s="193">
        <v>96.1196984</v>
      </c>
    </row>
    <row r="15" spans="1:23" ht="15" customHeight="1">
      <c r="A15" s="200">
        <v>8</v>
      </c>
      <c r="B15" s="194" t="s">
        <v>320</v>
      </c>
      <c r="C15" s="192">
        <v>2019</v>
      </c>
      <c r="D15" s="192">
        <v>0.4</v>
      </c>
      <c r="E15" s="192">
        <v>0.04</v>
      </c>
      <c r="F15" s="192">
        <v>15</v>
      </c>
      <c r="G15" s="193">
        <v>56.1050848</v>
      </c>
      <c r="I15" s="200">
        <v>8</v>
      </c>
      <c r="J15" s="195" t="s">
        <v>307</v>
      </c>
      <c r="K15" s="192">
        <v>2020</v>
      </c>
      <c r="L15" s="192">
        <v>0.4</v>
      </c>
      <c r="M15" s="192">
        <v>0.07</v>
      </c>
      <c r="N15" s="192">
        <v>5</v>
      </c>
      <c r="O15" s="192">
        <v>98.5792661</v>
      </c>
      <c r="Q15" s="192">
        <v>8</v>
      </c>
      <c r="R15" s="194" t="s">
        <v>297</v>
      </c>
      <c r="S15" s="192">
        <v>2021</v>
      </c>
      <c r="T15" s="192">
        <v>0.4</v>
      </c>
      <c r="U15" s="192">
        <v>0.06</v>
      </c>
      <c r="V15" s="199">
        <v>5</v>
      </c>
      <c r="W15" s="193">
        <v>72.0897738</v>
      </c>
    </row>
    <row r="16" spans="1:23" ht="15" customHeight="1">
      <c r="A16" s="200">
        <v>9</v>
      </c>
      <c r="B16" s="194" t="s">
        <v>321</v>
      </c>
      <c r="C16" s="192">
        <v>2019</v>
      </c>
      <c r="D16" s="192">
        <v>0.4</v>
      </c>
      <c r="E16" s="192">
        <v>0.05</v>
      </c>
      <c r="F16" s="192">
        <v>5</v>
      </c>
      <c r="G16" s="193">
        <v>70.131356</v>
      </c>
      <c r="I16" s="200">
        <v>9</v>
      </c>
      <c r="J16" s="195" t="s">
        <v>308</v>
      </c>
      <c r="K16" s="192">
        <v>2020</v>
      </c>
      <c r="L16" s="192">
        <v>0.4</v>
      </c>
      <c r="M16" s="192">
        <v>0.2</v>
      </c>
      <c r="N16" s="192">
        <v>15</v>
      </c>
      <c r="O16" s="192">
        <v>281.655046</v>
      </c>
      <c r="Q16" s="192">
        <v>9</v>
      </c>
      <c r="R16" s="194" t="s">
        <v>298</v>
      </c>
      <c r="S16" s="192">
        <v>2021</v>
      </c>
      <c r="T16" s="192">
        <v>0.4</v>
      </c>
      <c r="U16" s="192">
        <v>0.15</v>
      </c>
      <c r="V16" s="199">
        <v>5</v>
      </c>
      <c r="W16" s="193">
        <v>180.2244345</v>
      </c>
    </row>
    <row r="17" spans="1:23" ht="15" customHeight="1">
      <c r="A17" s="200">
        <v>10</v>
      </c>
      <c r="B17" s="194" t="s">
        <v>322</v>
      </c>
      <c r="C17" s="192">
        <v>2019</v>
      </c>
      <c r="D17" s="192">
        <v>0.4</v>
      </c>
      <c r="E17" s="192">
        <v>0.03</v>
      </c>
      <c r="F17" s="192">
        <v>5</v>
      </c>
      <c r="G17" s="193">
        <v>42.0788136</v>
      </c>
      <c r="I17" s="200">
        <v>10</v>
      </c>
      <c r="J17" s="195" t="s">
        <v>309</v>
      </c>
      <c r="K17" s="192">
        <v>2020</v>
      </c>
      <c r="L17" s="192">
        <v>0.4</v>
      </c>
      <c r="M17" s="192">
        <v>0.06</v>
      </c>
      <c r="N17" s="192">
        <v>5</v>
      </c>
      <c r="O17" s="192">
        <v>84.4965138</v>
      </c>
      <c r="Q17" s="192">
        <v>10</v>
      </c>
      <c r="R17" s="194" t="s">
        <v>299</v>
      </c>
      <c r="S17" s="192">
        <v>2021</v>
      </c>
      <c r="T17" s="192">
        <v>0.4</v>
      </c>
      <c r="U17" s="192">
        <v>0.2</v>
      </c>
      <c r="V17" s="199">
        <v>9</v>
      </c>
      <c r="W17" s="193">
        <v>240.299246</v>
      </c>
    </row>
    <row r="18" spans="1:23" ht="15" customHeight="1">
      <c r="A18" s="200">
        <v>11</v>
      </c>
      <c r="B18" s="194" t="s">
        <v>323</v>
      </c>
      <c r="C18" s="192">
        <v>2019</v>
      </c>
      <c r="D18" s="192">
        <v>0.4</v>
      </c>
      <c r="E18" s="192">
        <v>0.04</v>
      </c>
      <c r="F18" s="192">
        <v>5</v>
      </c>
      <c r="G18" s="193">
        <v>56.1050848</v>
      </c>
      <c r="I18" s="200">
        <v>11</v>
      </c>
      <c r="J18" s="195" t="s">
        <v>310</v>
      </c>
      <c r="K18" s="192">
        <v>2020</v>
      </c>
      <c r="L18" s="192">
        <v>0.4</v>
      </c>
      <c r="M18" s="192">
        <v>0.04</v>
      </c>
      <c r="N18" s="192">
        <v>10</v>
      </c>
      <c r="O18" s="192">
        <v>56.3310092</v>
      </c>
      <c r="W18" s="197"/>
    </row>
    <row r="19" spans="1:15" ht="15">
      <c r="A19" s="200">
        <v>12</v>
      </c>
      <c r="B19" s="194" t="s">
        <v>324</v>
      </c>
      <c r="C19" s="192">
        <v>2019</v>
      </c>
      <c r="D19" s="192">
        <v>0.4</v>
      </c>
      <c r="E19" s="192">
        <v>0.04</v>
      </c>
      <c r="F19" s="192">
        <v>10</v>
      </c>
      <c r="G19" s="193">
        <v>56.1050848</v>
      </c>
      <c r="I19" s="200">
        <v>12</v>
      </c>
      <c r="J19" s="195" t="s">
        <v>311</v>
      </c>
      <c r="K19" s="192">
        <v>2020</v>
      </c>
      <c r="L19" s="192">
        <v>0.4</v>
      </c>
      <c r="M19" s="192">
        <v>0.05</v>
      </c>
      <c r="N19" s="192">
        <v>14</v>
      </c>
      <c r="O19" s="192">
        <v>70.4137615</v>
      </c>
    </row>
    <row r="20" spans="1:15" ht="15">
      <c r="A20" s="200">
        <v>13</v>
      </c>
      <c r="B20" s="194" t="s">
        <v>325</v>
      </c>
      <c r="C20" s="192">
        <v>2019</v>
      </c>
      <c r="D20" s="192">
        <v>0.4</v>
      </c>
      <c r="E20" s="192">
        <v>0.04</v>
      </c>
      <c r="F20" s="192">
        <v>15</v>
      </c>
      <c r="G20" s="193">
        <v>56.1050848</v>
      </c>
      <c r="I20" s="200">
        <v>13</v>
      </c>
      <c r="J20" s="195" t="s">
        <v>312</v>
      </c>
      <c r="K20" s="192">
        <v>2020</v>
      </c>
      <c r="L20" s="192">
        <v>0.4</v>
      </c>
      <c r="M20" s="192">
        <v>0.07</v>
      </c>
      <c r="N20" s="192">
        <v>5</v>
      </c>
      <c r="O20" s="192">
        <v>98.5792661</v>
      </c>
    </row>
    <row r="21" spans="1:7" ht="15">
      <c r="A21" s="200">
        <v>14</v>
      </c>
      <c r="B21" s="194" t="s">
        <v>326</v>
      </c>
      <c r="C21" s="192">
        <v>2019</v>
      </c>
      <c r="D21" s="192">
        <v>0.4</v>
      </c>
      <c r="E21" s="192">
        <v>0.3</v>
      </c>
      <c r="F21" s="192">
        <v>15</v>
      </c>
      <c r="G21" s="193">
        <v>420.788136</v>
      </c>
    </row>
    <row r="22" spans="1:7" ht="15">
      <c r="A22" s="200">
        <v>15</v>
      </c>
      <c r="B22" s="194" t="s">
        <v>327</v>
      </c>
      <c r="C22" s="192">
        <v>2019</v>
      </c>
      <c r="D22" s="192">
        <v>0.4</v>
      </c>
      <c r="E22" s="192">
        <v>0.15</v>
      </c>
      <c r="F22" s="192">
        <v>5</v>
      </c>
      <c r="G22" s="193">
        <v>210.394068</v>
      </c>
    </row>
    <row r="23" spans="1:7" ht="15">
      <c r="A23" s="200">
        <v>16</v>
      </c>
      <c r="B23" s="194" t="s">
        <v>328</v>
      </c>
      <c r="C23" s="192">
        <v>2019</v>
      </c>
      <c r="D23" s="192">
        <v>0.4</v>
      </c>
      <c r="E23" s="192">
        <v>0.09</v>
      </c>
      <c r="F23" s="192">
        <v>5</v>
      </c>
      <c r="G23" s="193">
        <v>126.2364408</v>
      </c>
    </row>
  </sheetData>
  <mergeCells count="8">
    <mergeCell ref="A1:B1"/>
    <mergeCell ref="E1:F1"/>
    <mergeCell ref="Q7:W7"/>
    <mergeCell ref="Q6:W6"/>
    <mergeCell ref="I6:O6"/>
    <mergeCell ref="I7:O7"/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cp:lastPrinted>2021-11-24T11:22:44Z</cp:lastPrinted>
  <dcterms:created xsi:type="dcterms:W3CDTF">2021-11-23T18:37:25Z</dcterms:created>
  <dcterms:modified xsi:type="dcterms:W3CDTF">2022-11-02T08:08:51Z</dcterms:modified>
  <cp:category/>
  <cp:version/>
  <cp:contentType/>
  <cp:contentStatus/>
</cp:coreProperties>
</file>